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750" windowWidth="15570" windowHeight="10650"/>
  </bookViews>
  <sheets>
    <sheet name="Sheet1" sheetId="21" r:id="rId1"/>
  </sheets>
  <definedNames>
    <definedName name="_xlnm.Print_Area" localSheetId="0">Sheet1!$A$1:$V$256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Q48" i="21" l="1"/>
  <c r="Q119" i="21"/>
  <c r="Q118" i="21" l="1"/>
  <c r="K146" i="21" l="1"/>
  <c r="K48" i="21" s="1"/>
  <c r="Q146" i="21"/>
  <c r="G146" i="21"/>
  <c r="Q110" i="21"/>
  <c r="S110" i="21"/>
  <c r="G110" i="21" s="1"/>
  <c r="G74" i="21"/>
  <c r="P74" i="21"/>
  <c r="G161" i="21"/>
  <c r="G49" i="21"/>
  <c r="G101" i="21"/>
  <c r="G98" i="21"/>
  <c r="V167" i="21"/>
  <c r="S105" i="21" l="1"/>
  <c r="Q105" i="21"/>
  <c r="G118" i="21"/>
  <c r="Q74" i="21"/>
  <c r="G105" i="21" l="1"/>
  <c r="X105" i="21"/>
  <c r="G96" i="21"/>
  <c r="G35" i="21"/>
  <c r="G59" i="21"/>
  <c r="G60" i="21"/>
  <c r="V161" i="21"/>
  <c r="F44" i="21"/>
  <c r="F45" i="21"/>
  <c r="G75" i="21"/>
  <c r="G219" i="21"/>
  <c r="Q219" i="21"/>
  <c r="Q209" i="21" s="1"/>
  <c r="G119" i="21"/>
  <c r="Q108" i="21"/>
  <c r="G100" i="21"/>
  <c r="K39" i="21"/>
  <c r="K40" i="21"/>
  <c r="G162" i="21"/>
  <c r="G170" i="21"/>
  <c r="G168" i="21"/>
  <c r="G167" i="21"/>
  <c r="G169" i="21"/>
  <c r="Q91" i="21"/>
  <c r="K78" i="21"/>
  <c r="G89" i="21"/>
  <c r="G88" i="21"/>
  <c r="G87" i="21"/>
  <c r="G86" i="21"/>
  <c r="G85" i="21"/>
  <c r="G90" i="21"/>
  <c r="K91" i="21"/>
  <c r="G91" i="21" s="1"/>
  <c r="G27" i="21"/>
  <c r="G26" i="21"/>
  <c r="G25" i="21"/>
  <c r="K24" i="21"/>
  <c r="K23" i="21" s="1"/>
  <c r="G23" i="21" s="1"/>
  <c r="G28" i="21"/>
  <c r="G186" i="21"/>
  <c r="G185" i="21"/>
  <c r="G184" i="21"/>
  <c r="K184" i="21"/>
  <c r="K185" i="21"/>
  <c r="K186" i="21"/>
  <c r="G187" i="21"/>
  <c r="K155" i="21"/>
  <c r="G155" i="21" s="1"/>
  <c r="G158" i="21"/>
  <c r="G150" i="21"/>
  <c r="G149" i="21"/>
  <c r="G148" i="21"/>
  <c r="G147" i="21"/>
  <c r="Q155" i="21"/>
  <c r="G157" i="21"/>
  <c r="G231" i="21"/>
  <c r="Q231" i="21"/>
  <c r="G232" i="21"/>
  <c r="G241" i="21"/>
  <c r="G242" i="21"/>
  <c r="Q241" i="21"/>
  <c r="G193" i="21"/>
  <c r="G194" i="21"/>
  <c r="G195" i="21"/>
  <c r="G196" i="21"/>
  <c r="G197" i="21"/>
  <c r="G198" i="21"/>
  <c r="Q194" i="21"/>
  <c r="Q193" i="21"/>
  <c r="Q197" i="21"/>
  <c r="Q116" i="21"/>
  <c r="G142" i="21"/>
  <c r="G154" i="21"/>
  <c r="G153" i="21"/>
  <c r="G151" i="21"/>
  <c r="G152" i="21"/>
  <c r="Q151" i="21"/>
  <c r="G56" i="21"/>
  <c r="G54" i="21"/>
  <c r="G55" i="21"/>
  <c r="G57" i="21"/>
  <c r="G58" i="21"/>
  <c r="Q56" i="21"/>
  <c r="G143" i="21"/>
  <c r="Q143" i="21"/>
  <c r="G50" i="21"/>
  <c r="Q50" i="21"/>
  <c r="G51" i="21"/>
  <c r="G117" i="21"/>
  <c r="G113" i="21"/>
  <c r="G114" i="21"/>
  <c r="G115" i="21"/>
  <c r="G112" i="21"/>
  <c r="G145" i="21"/>
  <c r="G144" i="21"/>
  <c r="G139" i="21"/>
  <c r="G140" i="21"/>
  <c r="G141" i="21"/>
  <c r="G135" i="21"/>
  <c r="G136" i="21"/>
  <c r="G137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L44" i="21"/>
  <c r="K44" i="21"/>
  <c r="G44" i="21" s="1"/>
  <c r="L45" i="21"/>
  <c r="K45" i="21"/>
  <c r="G220" i="21"/>
  <c r="G111" i="21"/>
  <c r="G163" i="21"/>
  <c r="G103" i="21"/>
  <c r="G97" i="21"/>
  <c r="G95" i="21"/>
  <c r="G94" i="21"/>
  <c r="G93" i="21"/>
  <c r="G92" i="21"/>
  <c r="G84" i="21"/>
  <c r="G83" i="21"/>
  <c r="G82" i="21"/>
  <c r="G81" i="21"/>
  <c r="G80" i="21"/>
  <c r="G79" i="21"/>
  <c r="G76" i="21"/>
  <c r="G77" i="21"/>
  <c r="G138" i="21"/>
  <c r="G45" i="21"/>
  <c r="G46" i="21"/>
  <c r="G47" i="21"/>
  <c r="G39" i="21"/>
  <c r="G40" i="21"/>
  <c r="G41" i="21"/>
  <c r="G42" i="21"/>
  <c r="G43" i="21"/>
  <c r="G38" i="21"/>
  <c r="G24" i="21" l="1"/>
  <c r="P241" i="21"/>
  <c r="F241" i="21"/>
  <c r="D241" i="21"/>
  <c r="P151" i="21"/>
  <c r="R110" i="21"/>
  <c r="F110" i="21"/>
  <c r="D110" i="21"/>
  <c r="P116" i="21" l="1"/>
  <c r="F116" i="21"/>
  <c r="E116" i="21"/>
  <c r="D116" i="21"/>
  <c r="E231" i="21"/>
  <c r="P231" i="21"/>
  <c r="F231" i="21"/>
  <c r="D231" i="21"/>
  <c r="D78" i="21"/>
  <c r="F78" i="21"/>
  <c r="P78" i="21"/>
  <c r="R197" i="21" l="1"/>
  <c r="P197" i="21"/>
  <c r="F219" i="21"/>
  <c r="D219" i="21"/>
  <c r="U205" i="21"/>
  <c r="U199" i="21" s="1"/>
  <c r="F205" i="21"/>
  <c r="E205" i="21"/>
  <c r="D205" i="21"/>
  <c r="I186" i="21"/>
  <c r="I185" i="21" s="1"/>
  <c r="I184" i="21" s="1"/>
  <c r="F186" i="21"/>
  <c r="F185" i="21" s="1"/>
  <c r="F184" i="21" s="1"/>
  <c r="E186" i="21"/>
  <c r="E185" i="21" s="1"/>
  <c r="D186" i="21"/>
  <c r="D185" i="21" s="1"/>
  <c r="D184" i="21" s="1"/>
  <c r="P180" i="21"/>
  <c r="F180" i="21"/>
  <c r="E180" i="21"/>
  <c r="D180" i="21"/>
  <c r="P165" i="21"/>
  <c r="F165" i="21"/>
  <c r="D165" i="21"/>
  <c r="F151" i="21"/>
  <c r="I24" i="21"/>
  <c r="I23" i="21" s="1"/>
  <c r="F24" i="21"/>
  <c r="E24" i="21"/>
  <c r="D24" i="21"/>
  <c r="I151" i="21" l="1"/>
  <c r="U147" i="21"/>
  <c r="U146" i="21" s="1"/>
  <c r="F147" i="21"/>
  <c r="D147" i="21"/>
  <c r="P110" i="21"/>
  <c r="P91" i="21"/>
  <c r="I78" i="21"/>
  <c r="I91" i="21" l="1"/>
  <c r="F91" i="21"/>
  <c r="D91" i="21"/>
  <c r="D35" i="21"/>
  <c r="E35" i="21"/>
  <c r="P119" i="21" l="1"/>
  <c r="F119" i="21"/>
  <c r="R119" i="21"/>
  <c r="D119" i="21"/>
  <c r="P143" i="21" l="1"/>
  <c r="F143" i="21"/>
  <c r="E143" i="21"/>
  <c r="D143" i="21"/>
  <c r="I119" i="21"/>
  <c r="I118" i="21" s="1"/>
  <c r="E119" i="21"/>
  <c r="P35" i="21"/>
  <c r="F35" i="21"/>
  <c r="P167" i="21"/>
  <c r="F167" i="21"/>
  <c r="D167" i="21"/>
  <c r="E110" i="21"/>
  <c r="F155" i="21"/>
  <c r="D155" i="21"/>
  <c r="P155" i="21"/>
  <c r="Q162" i="21" l="1"/>
  <c r="Q161" i="21" s="1"/>
  <c r="K102" i="21"/>
  <c r="K101" i="21" s="1"/>
  <c r="G102" i="21"/>
  <c r="K96" i="21"/>
  <c r="G78" i="21"/>
  <c r="K75" i="21"/>
  <c r="Q99" i="21"/>
  <c r="Q98" i="21" s="1"/>
  <c r="G99" i="21"/>
  <c r="O35" i="21"/>
  <c r="O34" i="21" s="1"/>
  <c r="G34" i="21"/>
  <c r="Q58" i="21"/>
  <c r="Q54" i="21"/>
  <c r="K74" i="21" l="1"/>
  <c r="Q49" i="21"/>
  <c r="P58" i="21"/>
  <c r="E58" i="21"/>
  <c r="F58" i="21"/>
  <c r="D58" i="21"/>
  <c r="E201" i="21" l="1"/>
  <c r="E200" i="21" s="1"/>
  <c r="E199" i="21" s="1"/>
  <c r="D201" i="21"/>
  <c r="D200" i="21" s="1"/>
  <c r="D199" i="21" s="1"/>
  <c r="E197" i="21"/>
  <c r="D197" i="21"/>
  <c r="E195" i="21"/>
  <c r="E194" i="21" s="1"/>
  <c r="E193" i="21" s="1"/>
  <c r="D195" i="21"/>
  <c r="D194" i="21" s="1"/>
  <c r="E179" i="21"/>
  <c r="E178" i="21" s="1"/>
  <c r="D179" i="21"/>
  <c r="D178" i="21" s="1"/>
  <c r="E172" i="21"/>
  <c r="E171" i="21" s="1"/>
  <c r="D172" i="21"/>
  <c r="D171" i="21" s="1"/>
  <c r="E167" i="21"/>
  <c r="E162" i="21"/>
  <c r="D162" i="21"/>
  <c r="E159" i="21"/>
  <c r="D159" i="21"/>
  <c r="E155" i="21"/>
  <c r="E151" i="21"/>
  <c r="D151" i="21"/>
  <c r="E147" i="21"/>
  <c r="E118" i="21"/>
  <c r="D118" i="21"/>
  <c r="E108" i="21"/>
  <c r="D108" i="21"/>
  <c r="E106" i="21"/>
  <c r="E105" i="21" s="1"/>
  <c r="D106" i="21"/>
  <c r="D105" i="21" s="1"/>
  <c r="E102" i="21"/>
  <c r="E101" i="21" s="1"/>
  <c r="D102" i="21"/>
  <c r="D101" i="21" s="1"/>
  <c r="E99" i="21"/>
  <c r="E98" i="21" s="1"/>
  <c r="D99" i="21"/>
  <c r="D98" i="21" s="1"/>
  <c r="E96" i="21"/>
  <c r="D96" i="21"/>
  <c r="E91" i="21"/>
  <c r="E78" i="21"/>
  <c r="E75" i="21"/>
  <c r="D75" i="21"/>
  <c r="E72" i="21"/>
  <c r="D72" i="21"/>
  <c r="E69" i="21"/>
  <c r="E68" i="21" s="1"/>
  <c r="D69" i="21"/>
  <c r="D68" i="21" s="1"/>
  <c r="E62" i="21"/>
  <c r="E61" i="21" s="1"/>
  <c r="D62" i="21"/>
  <c r="D61" i="21" s="1"/>
  <c r="E56" i="21"/>
  <c r="D56" i="21"/>
  <c r="E54" i="21"/>
  <c r="D54" i="21"/>
  <c r="D50" i="21"/>
  <c r="E45" i="21"/>
  <c r="E44" i="21" s="1"/>
  <c r="D45" i="21"/>
  <c r="D44" i="21" s="1"/>
  <c r="E40" i="21"/>
  <c r="E39" i="21" s="1"/>
  <c r="D40" i="21"/>
  <c r="D39" i="21" s="1"/>
  <c r="D34" i="21"/>
  <c r="E34" i="21"/>
  <c r="E30" i="21"/>
  <c r="E29" i="21" s="1"/>
  <c r="D30" i="21"/>
  <c r="D29" i="21" s="1"/>
  <c r="E23" i="21"/>
  <c r="D23" i="21"/>
  <c r="I201" i="21"/>
  <c r="I200" i="21" s="1"/>
  <c r="I199" i="21" s="1"/>
  <c r="F201" i="21"/>
  <c r="P195" i="21"/>
  <c r="P194" i="21" s="1"/>
  <c r="P193" i="21" s="1"/>
  <c r="F195" i="21"/>
  <c r="I155" i="21"/>
  <c r="I147" i="21"/>
  <c r="I102" i="21"/>
  <c r="I96" i="21"/>
  <c r="R91" i="21"/>
  <c r="R75" i="21"/>
  <c r="I75" i="21"/>
  <c r="I72" i="21"/>
  <c r="J45" i="21"/>
  <c r="J44" i="21" s="1"/>
  <c r="R24" i="21"/>
  <c r="E146" i="21" l="1"/>
  <c r="I146" i="21"/>
  <c r="I74" i="21"/>
  <c r="E74" i="21"/>
  <c r="D146" i="21"/>
  <c r="E161" i="21"/>
  <c r="D74" i="21"/>
  <c r="D161" i="21"/>
  <c r="I101" i="21"/>
  <c r="D193" i="21"/>
  <c r="E49" i="21"/>
  <c r="D49" i="21"/>
  <c r="R200" i="21"/>
  <c r="R199" i="21" s="1"/>
  <c r="F200" i="21"/>
  <c r="F199" i="21" s="1"/>
  <c r="F197" i="21" l="1"/>
  <c r="R194" i="21"/>
  <c r="R193" i="21" s="1"/>
  <c r="F194" i="21"/>
  <c r="P179" i="21"/>
  <c r="P178" i="21" s="1"/>
  <c r="F179" i="21"/>
  <c r="F178" i="21" s="1"/>
  <c r="R172" i="21"/>
  <c r="R171" i="21" s="1"/>
  <c r="R161" i="21" s="1"/>
  <c r="F172" i="21"/>
  <c r="F171" i="21" s="1"/>
  <c r="U167" i="21"/>
  <c r="U161" i="21" s="1"/>
  <c r="P162" i="21"/>
  <c r="P161" i="21" s="1"/>
  <c r="F162" i="21"/>
  <c r="P159" i="21"/>
  <c r="P146" i="21" s="1"/>
  <c r="F159" i="21"/>
  <c r="F146" i="21" s="1"/>
  <c r="R155" i="21"/>
  <c r="R151" i="21"/>
  <c r="R147" i="21"/>
  <c r="R118" i="21"/>
  <c r="U119" i="21"/>
  <c r="U118" i="21" s="1"/>
  <c r="U105" i="21" s="1"/>
  <c r="P118" i="21"/>
  <c r="F118" i="21"/>
  <c r="R108" i="21"/>
  <c r="R105" i="21" s="1"/>
  <c r="F108" i="21"/>
  <c r="P106" i="21"/>
  <c r="F106" i="21"/>
  <c r="F105" i="21" s="1"/>
  <c r="R102" i="21"/>
  <c r="R101" i="21" s="1"/>
  <c r="F102" i="21"/>
  <c r="F101" i="21" s="1"/>
  <c r="P99" i="21"/>
  <c r="P98" i="21" s="1"/>
  <c r="F99" i="21"/>
  <c r="F98" i="21" s="1"/>
  <c r="F96" i="21"/>
  <c r="R78" i="21"/>
  <c r="P75" i="21"/>
  <c r="F75" i="21"/>
  <c r="F72" i="21"/>
  <c r="I69" i="21"/>
  <c r="I68" i="21" s="1"/>
  <c r="I48" i="21" s="1"/>
  <c r="F69" i="21"/>
  <c r="U48" i="21" l="1"/>
  <c r="F68" i="21"/>
  <c r="F74" i="21"/>
  <c r="F161" i="21"/>
  <c r="R146" i="21"/>
  <c r="F193" i="21"/>
  <c r="R74" i="21"/>
  <c r="P62" i="21"/>
  <c r="P61" i="21" s="1"/>
  <c r="F62" i="21"/>
  <c r="F61" i="21" s="1"/>
  <c r="P56" i="21"/>
  <c r="F56" i="21"/>
  <c r="P54" i="21"/>
  <c r="P50" i="21"/>
  <c r="F54" i="21"/>
  <c r="F50" i="21"/>
  <c r="P45" i="21"/>
  <c r="P44" i="21" s="1"/>
  <c r="I45" i="21"/>
  <c r="I44" i="21" s="1"/>
  <c r="R40" i="21"/>
  <c r="R39" i="21" s="1"/>
  <c r="F40" i="21"/>
  <c r="F39" i="21" s="1"/>
  <c r="R35" i="21"/>
  <c r="R34" i="21" s="1"/>
  <c r="P34" i="21"/>
  <c r="N35" i="21"/>
  <c r="N34" i="21" s="1"/>
  <c r="F34" i="21"/>
  <c r="R30" i="21"/>
  <c r="R29" i="21" s="1"/>
  <c r="P30" i="21"/>
  <c r="P29" i="21" s="1"/>
  <c r="F30" i="21"/>
  <c r="F29" i="21" s="1"/>
  <c r="U24" i="21"/>
  <c r="U23" i="21" s="1"/>
  <c r="U13" i="21" s="1"/>
  <c r="R23" i="21"/>
  <c r="P24" i="21"/>
  <c r="P23" i="21" s="1"/>
  <c r="F23" i="21"/>
  <c r="F49" i="21" l="1"/>
  <c r="P49" i="21"/>
  <c r="P48" i="21" s="1"/>
  <c r="V224" i="21"/>
  <c r="U224" i="21"/>
  <c r="S224" i="21"/>
  <c r="R224" i="21"/>
  <c r="Q224" i="21"/>
  <c r="P224" i="21"/>
  <c r="O224" i="21"/>
  <c r="N224" i="21"/>
  <c r="L224" i="21"/>
  <c r="K224" i="21"/>
  <c r="J224" i="21"/>
  <c r="I224" i="21"/>
  <c r="E224" i="21"/>
  <c r="V209" i="21"/>
  <c r="U209" i="21"/>
  <c r="S209" i="21"/>
  <c r="R209" i="21"/>
  <c r="P209" i="21"/>
  <c r="O209" i="21"/>
  <c r="N209" i="21"/>
  <c r="L209" i="21"/>
  <c r="K209" i="21"/>
  <c r="J209" i="21"/>
  <c r="I209" i="21"/>
  <c r="E209" i="21"/>
  <c r="V177" i="21"/>
  <c r="U177" i="21"/>
  <c r="S177" i="21"/>
  <c r="R177" i="21"/>
  <c r="Q177" i="21"/>
  <c r="P177" i="21"/>
  <c r="O177" i="21"/>
  <c r="N177" i="21"/>
  <c r="L177" i="21"/>
  <c r="K177" i="21"/>
  <c r="J177" i="21"/>
  <c r="I177" i="21"/>
  <c r="E177" i="21"/>
  <c r="V48" i="21"/>
  <c r="S48" i="21"/>
  <c r="G48" i="21" s="1"/>
  <c r="R48" i="21"/>
  <c r="O48" i="21"/>
  <c r="N48" i="21"/>
  <c r="L48" i="21"/>
  <c r="J48" i="21"/>
  <c r="E48" i="21"/>
  <c r="D177" i="21"/>
  <c r="D48" i="21"/>
  <c r="G224" i="21" l="1"/>
  <c r="F209" i="21"/>
  <c r="F177" i="21"/>
  <c r="F224" i="21"/>
  <c r="G209" i="21"/>
  <c r="G177" i="21"/>
  <c r="F48" i="21"/>
  <c r="S13" i="21" l="1"/>
  <c r="D13" i="21"/>
  <c r="O13" i="21"/>
  <c r="D209" i="21"/>
  <c r="N13" i="21"/>
  <c r="P13" i="21"/>
  <c r="R13" i="21"/>
  <c r="J13" i="21"/>
  <c r="L13" i="21"/>
  <c r="Q13" i="21"/>
  <c r="V13" i="21"/>
  <c r="E13" i="21"/>
  <c r="I13" i="21"/>
  <c r="K13" i="21"/>
  <c r="G13" i="21" s="1"/>
  <c r="J12" i="21" l="1"/>
  <c r="D224" i="21"/>
  <c r="O12" i="21"/>
  <c r="S12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sharedStrings.xml><?xml version="1.0" encoding="utf-8"?>
<sst xmlns="http://schemas.openxmlformats.org/spreadsheetml/2006/main" count="448" uniqueCount="200">
  <si>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</si>
  <si>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</si>
  <si>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</si>
  <si>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</si>
  <si>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</si>
  <si>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</si>
  <si>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</si>
  <si>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</si>
  <si>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</si>
  <si>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</si>
  <si>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</si>
  <si>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</si>
  <si>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</si>
  <si>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</si>
  <si>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</si>
  <si>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</si>
  <si>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</si>
  <si>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</si>
  <si>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</si>
  <si>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</si>
  <si>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</si>
  <si>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</si>
  <si>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</si>
  <si>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</si>
  <si>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</si>
  <si>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</si>
  <si>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</si>
  <si>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</si>
  <si>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</si>
  <si>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</si>
  <si>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</si>
  <si>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</si>
  <si>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</si>
  <si>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</si>
  <si>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</si>
  <si>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</si>
  <si>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</si>
  <si>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</si>
  <si>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</si>
  <si>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</si>
  <si>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</si>
  <si>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</si>
  <si>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</si>
  <si>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</si>
  <si>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</si>
  <si>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</si>
  <si>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</si>
  <si>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</si>
  <si>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</si>
  <si>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</si>
  <si>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</si>
  <si>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</si>
  <si>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</si>
  <si>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………………………………………</t>
  </si>
  <si>
    <t>…………………………………….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</si>
  <si>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</si>
  <si>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</si>
  <si>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</si>
  <si>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</si>
  <si>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</si>
  <si>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</si>
  <si>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</si>
  <si>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</si>
  <si>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</si>
  <si>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</si>
  <si>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</si>
  <si>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</si>
  <si>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</si>
  <si>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</si>
  <si>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</si>
  <si>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</si>
  <si>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</si>
  <si>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</si>
  <si>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</si>
  <si>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Прилагане мерки заенергийна ефективност в ЦДГ № 2 "Незабравка", гр. Хасково</t>
  </si>
  <si>
    <t>Подобряване на образователната инфраструктура чрез реконструкция/ремонт и обновяване и въвеждане на мерки за енергийна  ефективност в учлилища и детски градини в град Хасково</t>
  </si>
  <si>
    <t>Ремонт на отоплителна инсталация в стаите за отдих и занималня и ремонт в сградата на училището  на ОУ" Св.Св.Кирил  и Методий", с. Конуш</t>
  </si>
  <si>
    <t>Подобряване на социалната инфраструктура чрез текущ ремонт на " Център за психично здраве" ЕООД, гр. Хасково</t>
  </si>
  <si>
    <t>Възстановяване на лява защитна дига на р. Олу-дере в регулацията на с. Динево, Община Хасково</t>
  </si>
  <si>
    <t>Ремонт на стадион " Хасково", гр. Хасково</t>
  </si>
  <si>
    <t>Ремонт и модернизация на спортна зала" Дружба", гр. Хасково</t>
  </si>
  <si>
    <t>Модернизация, ремонт и реконструкция на Зоокът, Кенана</t>
  </si>
  <si>
    <t>Основен ремонт и усилване на мост над р. Олу-дере в с. Динево, Община Хасково</t>
  </si>
  <si>
    <t>"Ремонт на общинската пътна мрежа на територията на Община Хасково през 2016 година", включваща следните общински пътища: HKV1008 "/ III - 506, Добрич - Горски Извор / - Каснаково - Граница общ.(Димитровград - Хасково) - Клокотница /I - 8/" ,HKV1251 "/ I - 8, Хасково - Харманли / - Динево" ,HKV1249"/ III - 505, Малево - Малък Извор / Корен-Криво поле-Елена-Граница общ. ( Хасково - Харманли ) - Болярски извор"</t>
  </si>
  <si>
    <t>компютри и хардуер</t>
  </si>
  <si>
    <t>др. оборудване, машини и съоръжения</t>
  </si>
  <si>
    <t>автомобили</t>
  </si>
  <si>
    <t>стопански инвентар</t>
  </si>
  <si>
    <t>Реконструкция на подпорна стена-ограда от сев. страна на СОУ" П. Хилендарски", гр. Хасково</t>
  </si>
  <si>
    <t>компютри-ОП" Младежки център"</t>
  </si>
  <si>
    <t>Обособяванe на санитарни възли към стаи в  ОУО, гр. Хасково</t>
  </si>
  <si>
    <t>Др. оборудване- ОП "Младежки център"</t>
  </si>
  <si>
    <t>компютър-ОП" Младежки център"</t>
  </si>
  <si>
    <t>компютри</t>
  </si>
  <si>
    <t>Пълен инженеринг ( техн. оборудване, доставка , монтаж , изгр.  на котелно помещение и др.) за газификация-СОУ" П.Хилендарски"</t>
  </si>
  <si>
    <t>Пълен инженеринг (техн. оборудване, доставка , монтаж, изгр.на котелно помещение и др.)за газификация на ОДЗ №1" Ян Бибиян", Хасково</t>
  </si>
  <si>
    <t>др. оборудване- ОП" Младежки център"</t>
  </si>
  <si>
    <t>Доставка и монтаж на метален комин за отоплителна инсталация на съществуваща сграда</t>
  </si>
  <si>
    <t>Пълен инженеринг( техн. оборудване, доставка, монтаж на котелно пмещение и др.)за газификация в ДЦДУ" Марина"</t>
  </si>
  <si>
    <t>коледна украса</t>
  </si>
  <si>
    <t>компютър-ОП" Екопрогрес"</t>
  </si>
  <si>
    <t>Жилищни сгради за жители, принадлежащи към уязвими етнически малцинства-4 бр. , УПИ V ,кв.645, Хасково</t>
  </si>
  <si>
    <t>Канализация и пречиствателна станция за отпадъчни води на група села-с. Тракиец и с. Текето</t>
  </si>
  <si>
    <t>Изграждане на ул. "Ст.Заимов" в участъка от ул." Хайдут Велко" и ул. "Крали Марко", Хасково</t>
  </si>
  <si>
    <t>Възстановяване разрушени диги на р. Олу-дере, с. Малево</t>
  </si>
  <si>
    <t>Изграждане на диги на р. Олу-дере/ от заустването на западно дере до моста/, с. Динево, Община Хасково</t>
  </si>
  <si>
    <t>Обезопасяване на негодните заупотреба пестициди от склада в с. Стойково и преместването им за съхранение в стоманобетонови контейнери</t>
  </si>
  <si>
    <t>Рехабилитация на техническа инфраструктура на части от кв. "Тракийски" и "Македонски" в гр. Хасково</t>
  </si>
  <si>
    <t>Разширение на селищна Ви К мрежа -гр. Хасково</t>
  </si>
  <si>
    <t>Почистване и корекция на коритото на р. Хасковска, укрепване на съществуващи подпорни стени от каменна зидария-участък "Запад"</t>
  </si>
  <si>
    <t>Допълнително  водоснабдяване на с. Широка поляна</t>
  </si>
  <si>
    <t>Водопроводен клон по ул. "Могила', гр. Хасково</t>
  </si>
  <si>
    <t>Канализация на ул. "Кавказ", гр. Хасково</t>
  </si>
  <si>
    <t>Рехабилитация на техн. инфраструктура на части от уличната канализационна мрежа на кв. " Хисаря", ПИ 77195,739,46 по КК на гр. Хасково</t>
  </si>
  <si>
    <t>Енергийно ефективна модернизация на уличното осветление в гр. Хасково</t>
  </si>
  <si>
    <t>Подобряване на градската среда чрез благоустрояване на междублокови пространства и изграждане на достъпна архитектурна среда в гр. Хасково</t>
  </si>
  <si>
    <t>Възстановяване на озеленени площи и изграгдане на плоюадки за игра и спорт в гр. Хасково</t>
  </si>
  <si>
    <t>Устройство на зелени зони и благоустрояване на междублокови пространства в гр. Хасково</t>
  </si>
  <si>
    <t>Изготвяне на проекти и изграждане в гр. Хасково на зони за свободно пускане на кучета</t>
  </si>
  <si>
    <t>Канализация на с. Книжовник-втори етап</t>
  </si>
  <si>
    <t>Подпорна стена в ПИ77195,714,154 по КК , гр. Хасково( ул. " Черешово топче"</t>
  </si>
  <si>
    <t>Работен проект за пътни връзки към обект" Мотописта", находящ се в землището на село Войводово</t>
  </si>
  <si>
    <t>др. оборудване-РИМ, Хасково</t>
  </si>
  <si>
    <t>др. оборудване -РБ" Хр. Смирненски"</t>
  </si>
  <si>
    <t>компютър-РИМ, Хасково</t>
  </si>
  <si>
    <t>компютър-РБ" Хр. Смирненски"</t>
  </si>
  <si>
    <t>Изграждане на сграда за персонала на почивен лагер" Смокини" в ПИ 67800.42.59, м. Каваци, землище на гр.Созопол</t>
  </si>
  <si>
    <t>Модернизация, ремонт и реконструкция на спортен комплекс " Младост", кв.172, гр. Хасково</t>
  </si>
  <si>
    <t>стопански инвентар-ОП" Почивно дело"</t>
  </si>
  <si>
    <t>компютри-ОП"Общинско лесничейство"</t>
  </si>
  <si>
    <t>компютър-ОП" Туристически информационен център"</t>
  </si>
  <si>
    <t>транспортно средство-ОП"Общ.лесничейство"</t>
  </si>
  <si>
    <t>автомобил-ОИЦ</t>
  </si>
  <si>
    <t>"Общински път HKV  2252 " /I-8, Хасково- Харманли/ Стойково-Любеново", мост и вариант 0+000 - 0+581"</t>
  </si>
  <si>
    <t>Рехабилитация на общ. път HKV1240/I-5, Хасково-Конуш/-Войводово-Орлово-Мандра/NKV1241/ от км 0+000 до км 8+200</t>
  </si>
  <si>
    <t>Рехабилитация на общински път HKV 1241/I-5, Конуш, Козлец/-Мандра-Големанци от км 0+000 до км ++100</t>
  </si>
  <si>
    <t>Придобиване на програмни продукти и лицензи за програмни продукти</t>
  </si>
  <si>
    <t>Придобиване на готови ПП</t>
  </si>
  <si>
    <t>програмен продукт-ОП" Екопрогрес"</t>
  </si>
  <si>
    <t>програмен продукт-Художествена галерия</t>
  </si>
  <si>
    <t>Придобиване на други дълготрайни нематериални активи</t>
  </si>
  <si>
    <t>Общ устройствен план на град Хасково</t>
  </si>
  <si>
    <t>програмен продукт-РИМ, Хасково</t>
  </si>
  <si>
    <t>програмен продукт-РБ" Хр. Смирненски"</t>
  </si>
  <si>
    <t>придобиване на земя</t>
  </si>
  <si>
    <t>31-11</t>
  </si>
  <si>
    <t>31-13</t>
  </si>
  <si>
    <t>2013-2016</t>
  </si>
  <si>
    <t>2016-2018</t>
  </si>
  <si>
    <t>2015-2016</t>
  </si>
  <si>
    <t>2016-2016</t>
  </si>
  <si>
    <t>2014-2016</t>
  </si>
  <si>
    <t>Ремонтни работи на уличната инфраструктура в гр. Хасково  "</t>
  </si>
  <si>
    <t>2015-2017</t>
  </si>
  <si>
    <t>2007-2016</t>
  </si>
  <si>
    <t>2006-2016</t>
  </si>
  <si>
    <t>2008-2016</t>
  </si>
  <si>
    <t>2009-2016</t>
  </si>
  <si>
    <t>2009-2020</t>
  </si>
  <si>
    <t>2011-2020</t>
  </si>
  <si>
    <t>2012-2016</t>
  </si>
  <si>
    <t>2011-2016</t>
  </si>
  <si>
    <t>Изготвили:.</t>
  </si>
  <si>
    <t>……………………………………..</t>
  </si>
  <si>
    <t>Хасково</t>
  </si>
  <si>
    <t>инж. Даяна Добрикова- Началник отдел "СИИ"</t>
  </si>
  <si>
    <t>Тел. за контакт:....038/603-378</t>
  </si>
  <si>
    <t>Видеонаблюдение на в зала " Дружба" и зала " Спартак"</t>
  </si>
  <si>
    <t>Ремонт на пясъкоразпръсквач</t>
  </si>
  <si>
    <t>Канализация по ул " Тимок" в участъка от о.т. 1281 до о.т. 66</t>
  </si>
  <si>
    <t>Четири броя бункерни помпени станции (БПС) при помпена станция " Северна зона", гр. Хасково-II, III и IV етапи</t>
  </si>
  <si>
    <t>Изработване на комплексен проект за инвестиционна инициатива за доизграждане канализационната мрежа на кв. Болярово, гр. Хасково и упражняване на авторски надзор</t>
  </si>
  <si>
    <t>Допълнително водоснабдяване   на с. Маслиново</t>
  </si>
  <si>
    <t>Вътрешна водопроводна мрежа на с. Маслиново, общ. Хасково-I етап</t>
  </si>
  <si>
    <t>Пълен инженеринг (техн. оборудване, доставка , монтаж, изгр.на котелно помещение и др.)за газификация на СОУ"В.Левски", Хасково</t>
  </si>
  <si>
    <t>Пълен инженеринг (техн. оборудване, доставка , монтаж, изгр.на котелно помещение и др.)за газификация наГПЧЕ "Проф. Д-р Ас. Златаров", Хасково</t>
  </si>
  <si>
    <t>Пълен инженеринг (техн. оборудване, доставка , монтаж, изгр.на котелно помещение и др.)за газификация на ОУ "Никола Вапцаров", Хасково</t>
  </si>
  <si>
    <t>Пълен инженеринг (техн. оборудване, доставка , монтаж, изгр.на котелно помещение и др.)за газификация на НУ "Г.С.Раковски", Хасково</t>
  </si>
  <si>
    <t>др. оборудване, машини и съоръжения за училища и детски градини</t>
  </si>
  <si>
    <t>Пожароизвестителни съоръжения в ОУО, Хасково</t>
  </si>
  <si>
    <t>еваакуационно  осветление-СОУ" П. Хилендарски"</t>
  </si>
  <si>
    <t>Комбиниран багер товарач</t>
  </si>
  <si>
    <t>Градинска техника</t>
  </si>
  <si>
    <t>кьоск РИМ</t>
  </si>
  <si>
    <t>Пълен инженеринг( техн. оборудване, доставка, монтаж на котелно пмещение и др.) за газификация в Регионална библиотека "Хр. Смирненски"</t>
  </si>
  <si>
    <t>Ремонт на съоръжения в котелно помещение в ОУ" Хр. Смирненски"</t>
  </si>
  <si>
    <t xml:space="preserve">  климатик на ОП" Общ. лесничейство"</t>
  </si>
  <si>
    <t>Придобиване на готови ПП в ОУ" Вапцаров", СУ"Ст.Караджа" и ОДЗ "Вихрогонче"</t>
  </si>
  <si>
    <t>стенописи за РИМ</t>
  </si>
  <si>
    <t xml:space="preserve">Пълен инженеринг за газификация на  детска ясла-ОДЗ№18"8-март", ул. " Оборище", гр. Хасково </t>
  </si>
  <si>
    <t xml:space="preserve">Пълен инженеринг за газификация на  ОДЗ№18"8-март", ул. "Щерю Вапцаров"9А, гр. Хасково </t>
  </si>
  <si>
    <t xml:space="preserve">Пълен инженеринг за газификация на  ОП"Младежки център", бул. "България", гр. Хасково </t>
  </si>
  <si>
    <t xml:space="preserve">Пълен инженеринг за газификация на ОДЗ 16" Славейче", ул. " Св. св,Кирил и Методий" 91-96,  гр. Хасково </t>
  </si>
  <si>
    <t xml:space="preserve">Пълен инженеринг за газификация на ОДЗ 3" Зорница", ул. " Св. св,Кирил и Методий" ,  гр. Хасково </t>
  </si>
  <si>
    <t>Ремонт на отоплителна инсталация-диспансери кв. Болярово</t>
  </si>
  <si>
    <t xml:space="preserve">товарен камион </t>
  </si>
  <si>
    <t>комбинирани съоръжения за детски площадки по " Договор" Обичам природата и аз участвам" с ПУДООС, с.Малево</t>
  </si>
  <si>
    <t>комбинирани съоръжения за детски площадки по " Договор" Обичам природата и аз участвам" с ПУДООС, с.Корен</t>
  </si>
  <si>
    <t>комбинирани съоръжения за детски площадки по " Договор" Обичам природата и аз участвам" с ПУДООС, с.Гарваново</t>
  </si>
  <si>
    <t>Закупуване на специализиран автомобил ти" Вишка" за " Тролейбусен транспорт"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</si>
</sst>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30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4" borderId="0" xfId="0" applyFont="1" applyFill="1" applyBorder="1"/>
    <xf numFmtId="0" fontId="0" fillId="4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3" fontId="1" fillId="3" borderId="1" xfId="0" applyNumberFormat="1" applyFont="1" applyFill="1" applyBorder="1"/>
    <xf numFmtId="3" fontId="9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" fontId="0" fillId="3" borderId="1" xfId="0" applyNumberForma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1" fontId="9" fillId="0" borderId="1" xfId="0" applyNumberFormat="1" applyFon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vertical="top" wrapText="1"/>
    </xf>
    <xf numFmtId="0" fontId="0" fillId="0" borderId="3" xfId="0" applyFont="1" applyBorder="1" applyAlignment="1"/>
    <xf numFmtId="0" fontId="0" fillId="0" borderId="3" xfId="0" applyBorder="1" applyAlignment="1">
      <alignment vertical="top" wrapText="1"/>
    </xf>
    <xf numFmtId="0" fontId="0" fillId="0" borderId="1" xfId="0" applyBorder="1" applyAlignment="1"/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6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Fill="1" applyBorder="1"/>
    <xf numFmtId="1" fontId="0" fillId="0" borderId="1" xfId="0" applyNumberFormat="1" applyFont="1" applyBorder="1" applyAlignment="1"/>
    <xf numFmtId="0" fontId="0" fillId="0" borderId="2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Border="1"/>
    <xf numFmtId="14" fontId="0" fillId="4" borderId="0" xfId="0" applyNumberFormat="1" applyFill="1"/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Fill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1" fontId="0" fillId="0" borderId="0" xfId="0" applyNumberFormat="1"/>
    <xf numFmtId="1" fontId="1" fillId="5" borderId="1" xfId="0" applyNumberFormat="1" applyFont="1" applyFill="1" applyBorder="1"/>
    <xf numFmtId="0" fontId="11" fillId="6" borderId="2" xfId="0" applyFont="1" applyFill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0" fillId="6" borderId="0" xfId="0" applyFill="1"/>
    <xf numFmtId="0" fontId="3" fillId="6" borderId="0" xfId="0" applyFont="1" applyFill="1" applyAlignment="1"/>
    <xf numFmtId="0" fontId="0" fillId="6" borderId="1" xfId="0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wrapText="1"/>
    </xf>
    <xf numFmtId="1" fontId="1" fillId="6" borderId="1" xfId="0" applyNumberFormat="1" applyFont="1" applyFill="1" applyBorder="1"/>
    <xf numFmtId="1" fontId="0" fillId="6" borderId="1" xfId="0" applyNumberFormat="1" applyFont="1" applyFill="1" applyBorder="1"/>
    <xf numFmtId="0" fontId="0" fillId="6" borderId="1" xfId="0" applyFill="1" applyBorder="1"/>
    <xf numFmtId="1" fontId="9" fillId="6" borderId="1" xfId="0" applyNumberFormat="1" applyFont="1" applyFill="1" applyBorder="1"/>
    <xf numFmtId="0" fontId="0" fillId="6" borderId="0" xfId="0" applyFont="1" applyFill="1" applyBorder="1"/>
    <xf numFmtId="0" fontId="0" fillId="6" borderId="0" xfId="0" applyFill="1" applyBorder="1"/>
    <xf numFmtId="0" fontId="5" fillId="6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301"/>
  <sheetViews>
    <sheetView tabSelected="1" zoomScale="73" zoomScaleNormal="73" workbookViewId="0">
      <pane xSplit="2" ySplit="11" topLeftCell="H47" activePane="bottomRight" state="frozen"/>
      <selection pane="topRight" activeCell="C1" sqref="C1"/>
      <selection pane="bottomLeft" activeCell="A12" sqref="A12"/>
      <selection pane="bottomRight" activeCell="Q161" sqref="Q161"/>
    </sheetView>
  </sheetViews>
  <sheetFormatPr defaultRowHeight="15" x14ac:dyDescent="0.25"/>
  <cols>
    <col min="1" max="1" width="12.28515625" customWidth="1"/>
    <col min="2" max="2" width="54.28515625" style="6" customWidth="1"/>
    <col min="3" max="3" width="11.5703125" customWidth="1"/>
    <col min="4" max="4" width="14.5703125" customWidth="1"/>
    <col min="5" max="5" width="11" customWidth="1"/>
    <col min="6" max="6" width="13.42578125" customWidth="1"/>
    <col min="7" max="7" width="10.7109375" customWidth="1"/>
    <col min="8" max="8" width="11.42578125" customWidth="1"/>
    <col min="9" max="9" width="12.7109375" customWidth="1"/>
    <col min="10" max="10" width="11.5703125" customWidth="1"/>
    <col min="11" max="11" width="11.42578125" customWidth="1"/>
    <col min="12" max="12" width="9.7109375" customWidth="1"/>
    <col min="13" max="13" width="10.85546875" customWidth="1"/>
    <col min="14" max="14" width="11.42578125" customWidth="1"/>
    <col min="15" max="15" width="9.85546875" customWidth="1"/>
    <col min="16" max="16" width="12.5703125" customWidth="1"/>
    <col min="17" max="17" width="12.5703125" style="96" customWidth="1"/>
    <col min="18" max="18" width="13.28515625" customWidth="1"/>
    <col min="19" max="19" width="11" style="96" customWidth="1"/>
    <col min="20" max="20" width="9.140625" customWidth="1"/>
    <col min="21" max="21" width="12.5703125" customWidth="1"/>
    <col min="22" max="22" width="12.85546875" customWidth="1"/>
  </cols>
  <sheetData>
    <row r="2" spans="1:22" ht="20.25" customHeight="1" x14ac:dyDescent="0.25">
      <c r="A2" s="38" t="s">
        <v>48</v>
      </c>
      <c r="B2" s="41" t="s">
        <v>164</v>
      </c>
    </row>
    <row r="3" spans="1:22" ht="19.5" customHeight="1" x14ac:dyDescent="0.4">
      <c r="A3" s="38" t="s">
        <v>55</v>
      </c>
      <c r="B3" s="42">
        <v>7611</v>
      </c>
      <c r="E3" s="37" t="s">
        <v>28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97"/>
      <c r="R3" s="37"/>
      <c r="S3" s="97"/>
      <c r="T3" s="37"/>
      <c r="U3" s="37"/>
      <c r="V3" s="37"/>
    </row>
    <row r="4" spans="1:22" ht="27" customHeight="1" x14ac:dyDescent="0.25">
      <c r="B4" s="5"/>
      <c r="E4" s="117" t="s">
        <v>58</v>
      </c>
      <c r="F4" s="118"/>
      <c r="G4" s="40" t="s">
        <v>25</v>
      </c>
      <c r="H4" s="82">
        <v>42370</v>
      </c>
      <c r="I4" s="40" t="s">
        <v>26</v>
      </c>
      <c r="J4" s="82">
        <v>42643</v>
      </c>
    </row>
    <row r="5" spans="1:22" ht="15.75" x14ac:dyDescent="0.25">
      <c r="B5" s="5"/>
      <c r="G5" s="39"/>
      <c r="H5" s="39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109" t="s">
        <v>2</v>
      </c>
      <c r="B7" s="113" t="s">
        <v>51</v>
      </c>
      <c r="C7" s="109" t="s">
        <v>12</v>
      </c>
      <c r="D7" s="109" t="s">
        <v>0</v>
      </c>
      <c r="E7" s="109" t="s">
        <v>49</v>
      </c>
      <c r="F7" s="109" t="s">
        <v>46</v>
      </c>
      <c r="G7" s="109" t="s">
        <v>47</v>
      </c>
      <c r="H7" s="119" t="s">
        <v>11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1"/>
    </row>
    <row r="8" spans="1:22" ht="15.75" customHeight="1" x14ac:dyDescent="0.25">
      <c r="A8" s="110"/>
      <c r="B8" s="114"/>
      <c r="C8" s="110"/>
      <c r="D8" s="110"/>
      <c r="E8" s="110"/>
      <c r="F8" s="110"/>
      <c r="G8" s="110"/>
      <c r="H8" s="122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4"/>
    </row>
    <row r="9" spans="1:22" ht="41.25" customHeight="1" x14ac:dyDescent="0.25">
      <c r="A9" s="111"/>
      <c r="B9" s="115"/>
      <c r="C9" s="111"/>
      <c r="D9" s="111"/>
      <c r="E9" s="111"/>
      <c r="F9" s="111"/>
      <c r="G9" s="111"/>
      <c r="H9" s="125" t="s">
        <v>50</v>
      </c>
      <c r="I9" s="126"/>
      <c r="J9" s="126"/>
      <c r="K9" s="126"/>
      <c r="L9" s="127"/>
      <c r="M9" s="125" t="s">
        <v>56</v>
      </c>
      <c r="N9" s="126"/>
      <c r="O9" s="127"/>
      <c r="P9" s="128" t="s">
        <v>10</v>
      </c>
      <c r="Q9" s="128"/>
      <c r="R9" s="125" t="s">
        <v>15</v>
      </c>
      <c r="S9" s="129"/>
      <c r="T9" s="128" t="s">
        <v>14</v>
      </c>
      <c r="U9" s="128"/>
      <c r="V9" s="128"/>
    </row>
    <row r="10" spans="1:22" s="4" customFormat="1" ht="178.5" customHeight="1" x14ac:dyDescent="0.25">
      <c r="A10" s="112"/>
      <c r="B10" s="116"/>
      <c r="C10" s="112"/>
      <c r="D10" s="112"/>
      <c r="E10" s="112"/>
      <c r="F10" s="112"/>
      <c r="G10" s="112"/>
      <c r="H10" s="36" t="s">
        <v>68</v>
      </c>
      <c r="I10" s="24" t="s">
        <v>9</v>
      </c>
      <c r="J10" s="36" t="s">
        <v>60</v>
      </c>
      <c r="K10" s="24" t="s">
        <v>1</v>
      </c>
      <c r="L10" s="36" t="s">
        <v>13</v>
      </c>
      <c r="M10" s="34" t="s">
        <v>57</v>
      </c>
      <c r="N10" s="24" t="s">
        <v>9</v>
      </c>
      <c r="O10" s="24" t="s">
        <v>1</v>
      </c>
      <c r="P10" s="24" t="s">
        <v>9</v>
      </c>
      <c r="Q10" s="98" t="s">
        <v>1</v>
      </c>
      <c r="R10" s="24" t="s">
        <v>9</v>
      </c>
      <c r="S10" s="98" t="s">
        <v>1</v>
      </c>
      <c r="T10" s="24" t="s">
        <v>59</v>
      </c>
      <c r="U10" s="24" t="s">
        <v>9</v>
      </c>
      <c r="V10" s="1" t="s">
        <v>1</v>
      </c>
    </row>
    <row r="11" spans="1:22" s="4" customFormat="1" ht="21.75" customHeigh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35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99">
        <v>15</v>
      </c>
      <c r="R11" s="14">
        <v>16</v>
      </c>
      <c r="S11" s="99">
        <v>17</v>
      </c>
      <c r="T11" s="14">
        <v>18</v>
      </c>
      <c r="U11" s="14">
        <v>19</v>
      </c>
      <c r="V11" s="18">
        <v>20</v>
      </c>
    </row>
    <row r="12" spans="1:22" s="4" customFormat="1" ht="60" customHeight="1" x14ac:dyDescent="0.25">
      <c r="A12" s="76"/>
      <c r="B12" s="15" t="s">
        <v>3</v>
      </c>
      <c r="C12" s="16"/>
      <c r="D12" s="53">
        <f>D13+D48+D177+D209+D224</f>
        <v>202447427</v>
      </c>
      <c r="E12" s="53">
        <f>E13+E48+E177+E209+E224</f>
        <v>7440641</v>
      </c>
      <c r="F12" s="53">
        <f t="shared" ref="F12:F177" si="0">I12+N12+P12+R12+U12</f>
        <v>92234949</v>
      </c>
      <c r="G12" s="53">
        <f t="shared" ref="G12" si="1">K12+O12+Q12+S12+V12</f>
        <v>1962162</v>
      </c>
      <c r="H12" s="54"/>
      <c r="I12" s="53">
        <f>I13+I48+I177+I209+I224</f>
        <v>1497453</v>
      </c>
      <c r="J12" s="53">
        <f>J13+J48+J177+J209+J224</f>
        <v>1164900</v>
      </c>
      <c r="K12" s="53">
        <f>K13+K48+K177+K209+K224</f>
        <v>519330</v>
      </c>
      <c r="L12" s="53">
        <f>L13+L48+L177+L209+L224</f>
        <v>349470</v>
      </c>
      <c r="M12" s="55"/>
      <c r="N12" s="53">
        <f t="shared" ref="N12:S12" si="2">N13+N48+N177+N209+N224</f>
        <v>1024812</v>
      </c>
      <c r="O12" s="53">
        <f t="shared" si="2"/>
        <v>1024812</v>
      </c>
      <c r="P12" s="53">
        <f t="shared" si="2"/>
        <v>4432610</v>
      </c>
      <c r="Q12" s="100">
        <f t="shared" si="2"/>
        <v>369437</v>
      </c>
      <c r="R12" s="53">
        <f t="shared" si="2"/>
        <v>78072125</v>
      </c>
      <c r="S12" s="100">
        <f t="shared" si="2"/>
        <v>12595</v>
      </c>
      <c r="T12" s="53"/>
      <c r="U12" s="53">
        <f>U13+U48+U177+U209+U224</f>
        <v>7207949</v>
      </c>
      <c r="V12" s="53">
        <f>V13+V48+V177+V209+V224</f>
        <v>35988</v>
      </c>
    </row>
    <row r="13" spans="1:22" ht="45.75" customHeight="1" x14ac:dyDescent="0.25">
      <c r="A13" s="28">
        <v>5100</v>
      </c>
      <c r="B13" s="29" t="s">
        <v>4</v>
      </c>
      <c r="C13" s="30"/>
      <c r="D13" s="56">
        <f>D14+D21+D23+D29+D32+D34+D39+D44</f>
        <v>32420157</v>
      </c>
      <c r="E13" s="56">
        <f>E14+E21+E23+E29+E32+E34+E39+E44</f>
        <v>2696497</v>
      </c>
      <c r="F13" s="56">
        <f t="shared" si="0"/>
        <v>15644700</v>
      </c>
      <c r="G13" s="56">
        <f>K13+O13+Q13+S13+V13</f>
        <v>1395094</v>
      </c>
      <c r="H13" s="56"/>
      <c r="I13" s="56">
        <f>I14+I21+I23+I29+I32+I34+I39+I44</f>
        <v>1189900</v>
      </c>
      <c r="J13" s="56">
        <f>J14+J21+J23+J29+J32+J34+J39+J44</f>
        <v>1164900</v>
      </c>
      <c r="K13" s="56">
        <f>K14+K21+K23+K29+K32+K34+K39+K44</f>
        <v>370282</v>
      </c>
      <c r="L13" s="56">
        <f>L14+L21+L23+L29+L32+L34+L39+L44</f>
        <v>349470</v>
      </c>
      <c r="M13" s="57"/>
      <c r="N13" s="56">
        <f t="shared" ref="N13:S13" si="3">N14+N21+N23+N29+N32+N34+N39+N44</f>
        <v>1024812</v>
      </c>
      <c r="O13" s="56">
        <f t="shared" si="3"/>
        <v>1024812</v>
      </c>
      <c r="P13" s="56">
        <f t="shared" si="3"/>
        <v>2440881</v>
      </c>
      <c r="Q13" s="101">
        <f t="shared" si="3"/>
        <v>0</v>
      </c>
      <c r="R13" s="56">
        <f t="shared" si="3"/>
        <v>4955267</v>
      </c>
      <c r="S13" s="101">
        <f t="shared" si="3"/>
        <v>0</v>
      </c>
      <c r="T13" s="57"/>
      <c r="U13" s="56">
        <f>U14+U21+U23+U29+U32+U34+U39+U44</f>
        <v>6033840</v>
      </c>
      <c r="V13" s="56">
        <f>V14+V21+V23+V29+V32+V34+V39+V44</f>
        <v>0</v>
      </c>
    </row>
    <row r="14" spans="1:22" ht="15" customHeight="1" x14ac:dyDescent="0.25">
      <c r="A14" s="79" t="s">
        <v>16</v>
      </c>
      <c r="B14" s="7" t="s">
        <v>38</v>
      </c>
      <c r="C14" s="2"/>
      <c r="D14" s="58"/>
      <c r="E14" s="58"/>
      <c r="F14" s="58"/>
      <c r="G14" s="58"/>
      <c r="H14" s="2"/>
      <c r="I14" s="58"/>
      <c r="J14" s="58"/>
      <c r="K14" s="58"/>
      <c r="L14" s="58"/>
      <c r="M14" s="24"/>
      <c r="N14" s="58"/>
      <c r="O14" s="58"/>
      <c r="P14" s="58"/>
      <c r="Q14" s="101"/>
      <c r="R14" s="58"/>
      <c r="S14" s="101"/>
      <c r="T14" s="24"/>
      <c r="U14" s="49"/>
      <c r="V14" s="49"/>
    </row>
    <row r="15" spans="1:22" ht="15" customHeight="1" x14ac:dyDescent="0.25">
      <c r="A15" s="79"/>
      <c r="B15" s="7" t="s">
        <v>31</v>
      </c>
      <c r="C15" s="2"/>
      <c r="D15" s="58"/>
      <c r="E15" s="58"/>
      <c r="F15" s="58"/>
      <c r="G15" s="58"/>
      <c r="H15" s="2"/>
      <c r="I15" s="58"/>
      <c r="J15" s="58"/>
      <c r="K15" s="58"/>
      <c r="L15" s="58"/>
      <c r="M15" s="47"/>
      <c r="N15" s="58"/>
      <c r="O15" s="58"/>
      <c r="P15" s="58"/>
      <c r="Q15" s="101"/>
      <c r="R15" s="58"/>
      <c r="S15" s="101"/>
      <c r="T15" s="47"/>
      <c r="U15" s="49"/>
      <c r="V15" s="49"/>
    </row>
    <row r="16" spans="1:22" ht="15" customHeight="1" x14ac:dyDescent="0.25">
      <c r="A16" s="79"/>
      <c r="B16" s="7" t="s">
        <v>63</v>
      </c>
      <c r="C16" s="2"/>
      <c r="D16" s="58"/>
      <c r="E16" s="58"/>
      <c r="F16" s="58"/>
      <c r="G16" s="58"/>
      <c r="H16" s="2"/>
      <c r="I16" s="58"/>
      <c r="J16" s="58"/>
      <c r="K16" s="58"/>
      <c r="L16" s="58"/>
      <c r="M16" s="47"/>
      <c r="N16" s="58"/>
      <c r="O16" s="58"/>
      <c r="P16" s="58"/>
      <c r="Q16" s="101"/>
      <c r="R16" s="58"/>
      <c r="S16" s="101"/>
      <c r="T16" s="47"/>
      <c r="U16" s="49"/>
      <c r="V16" s="49"/>
    </row>
    <row r="17" spans="1:22" ht="15" customHeight="1" x14ac:dyDescent="0.25">
      <c r="A17" s="79"/>
      <c r="B17" s="7" t="s">
        <v>30</v>
      </c>
      <c r="C17" s="2"/>
      <c r="D17" s="58"/>
      <c r="E17" s="58"/>
      <c r="F17" s="58"/>
      <c r="G17" s="58"/>
      <c r="H17" s="2"/>
      <c r="I17" s="58"/>
      <c r="J17" s="58"/>
      <c r="K17" s="58"/>
      <c r="L17" s="58"/>
      <c r="M17" s="48"/>
      <c r="N17" s="58"/>
      <c r="O17" s="58"/>
      <c r="P17" s="58"/>
      <c r="Q17" s="101"/>
      <c r="R17" s="58"/>
      <c r="S17" s="101"/>
      <c r="T17" s="48"/>
      <c r="U17" s="49"/>
      <c r="V17" s="49"/>
    </row>
    <row r="18" spans="1:22" ht="15" customHeight="1" x14ac:dyDescent="0.25">
      <c r="A18" s="79"/>
      <c r="B18" s="7" t="s">
        <v>63</v>
      </c>
      <c r="C18" s="2"/>
      <c r="D18" s="58"/>
      <c r="E18" s="58"/>
      <c r="F18" s="58"/>
      <c r="G18" s="58"/>
      <c r="H18" s="2"/>
      <c r="I18" s="58"/>
      <c r="J18" s="58"/>
      <c r="K18" s="58"/>
      <c r="L18" s="58"/>
      <c r="M18" s="48"/>
      <c r="N18" s="58"/>
      <c r="O18" s="58"/>
      <c r="P18" s="58"/>
      <c r="Q18" s="101"/>
      <c r="R18" s="58"/>
      <c r="S18" s="101"/>
      <c r="T18" s="48"/>
      <c r="U18" s="49"/>
      <c r="V18" s="49"/>
    </row>
    <row r="19" spans="1:22" ht="15" customHeight="1" x14ac:dyDescent="0.25">
      <c r="A19" s="79"/>
      <c r="B19" s="7" t="s">
        <v>64</v>
      </c>
      <c r="C19" s="2"/>
      <c r="D19" s="58"/>
      <c r="E19" s="58"/>
      <c r="F19" s="58"/>
      <c r="G19" s="58"/>
      <c r="H19" s="2"/>
      <c r="I19" s="58"/>
      <c r="J19" s="58"/>
      <c r="K19" s="58"/>
      <c r="L19" s="58"/>
      <c r="M19" s="47"/>
      <c r="N19" s="58"/>
      <c r="O19" s="58"/>
      <c r="P19" s="58"/>
      <c r="Q19" s="101"/>
      <c r="R19" s="58"/>
      <c r="S19" s="101"/>
      <c r="T19" s="47"/>
      <c r="U19" s="49"/>
      <c r="V19" s="49"/>
    </row>
    <row r="20" spans="1:22" ht="15" customHeight="1" x14ac:dyDescent="0.25">
      <c r="A20" s="10"/>
      <c r="B20" s="7" t="s">
        <v>63</v>
      </c>
      <c r="C20" s="2"/>
      <c r="D20" s="58"/>
      <c r="E20" s="58"/>
      <c r="F20" s="58"/>
      <c r="G20" s="58"/>
      <c r="H20" s="2"/>
      <c r="I20" s="58"/>
      <c r="J20" s="58"/>
      <c r="K20" s="58"/>
      <c r="L20" s="58"/>
      <c r="M20" s="3"/>
      <c r="N20" s="58"/>
      <c r="O20" s="58"/>
      <c r="P20" s="58"/>
      <c r="Q20" s="101"/>
      <c r="R20" s="58"/>
      <c r="S20" s="101"/>
      <c r="T20" s="3"/>
      <c r="U20" s="49"/>
      <c r="V20" s="49"/>
    </row>
    <row r="21" spans="1:22" ht="15" customHeight="1" x14ac:dyDescent="0.25">
      <c r="A21" s="79" t="s">
        <v>17</v>
      </c>
      <c r="B21" s="7" t="s">
        <v>39</v>
      </c>
      <c r="C21" s="2"/>
      <c r="D21" s="58"/>
      <c r="E21" s="58"/>
      <c r="F21" s="58"/>
      <c r="G21" s="58"/>
      <c r="H21" s="2"/>
      <c r="I21" s="58"/>
      <c r="J21" s="58"/>
      <c r="K21" s="58"/>
      <c r="L21" s="58"/>
      <c r="M21" s="3"/>
      <c r="N21" s="58"/>
      <c r="O21" s="58"/>
      <c r="P21" s="58"/>
      <c r="Q21" s="101"/>
      <c r="R21" s="58"/>
      <c r="S21" s="101"/>
      <c r="T21" s="3"/>
      <c r="U21" s="49"/>
      <c r="V21" s="49"/>
    </row>
    <row r="22" spans="1:22" ht="15" customHeight="1" x14ac:dyDescent="0.25">
      <c r="A22" s="10"/>
      <c r="B22" s="7" t="s">
        <v>52</v>
      </c>
      <c r="C22" s="2"/>
      <c r="D22" s="58"/>
      <c r="E22" s="58"/>
      <c r="F22" s="59"/>
      <c r="G22" s="59"/>
      <c r="H22" s="2"/>
      <c r="I22" s="58"/>
      <c r="J22" s="58"/>
      <c r="K22" s="58"/>
      <c r="L22" s="58"/>
      <c r="M22" s="3"/>
      <c r="N22" s="58"/>
      <c r="O22" s="58"/>
      <c r="P22" s="58"/>
      <c r="Q22" s="101"/>
      <c r="R22" s="58"/>
      <c r="S22" s="101"/>
      <c r="T22" s="3"/>
      <c r="U22" s="49"/>
      <c r="V22" s="49"/>
    </row>
    <row r="23" spans="1:22" ht="15" customHeight="1" x14ac:dyDescent="0.25">
      <c r="A23" s="79" t="s">
        <v>18</v>
      </c>
      <c r="B23" s="7" t="s">
        <v>40</v>
      </c>
      <c r="C23" s="20"/>
      <c r="D23" s="58">
        <f>D24</f>
        <v>20851092</v>
      </c>
      <c r="E23" s="58">
        <f>E24</f>
        <v>76664</v>
      </c>
      <c r="F23" s="59">
        <f>F24</f>
        <v>6695468</v>
      </c>
      <c r="G23" s="59">
        <f t="shared" ref="G23:G28" si="4">K23+O23+Q23+S23+V23</f>
        <v>20812</v>
      </c>
      <c r="H23" s="10"/>
      <c r="I23" s="59">
        <f>I24</f>
        <v>25000</v>
      </c>
      <c r="J23" s="59"/>
      <c r="K23" s="59">
        <f>K24</f>
        <v>20812</v>
      </c>
      <c r="L23" s="59"/>
      <c r="M23" s="10"/>
      <c r="N23" s="59"/>
      <c r="O23" s="59"/>
      <c r="P23" s="59">
        <f>P24</f>
        <v>99744</v>
      </c>
      <c r="Q23" s="102"/>
      <c r="R23" s="59">
        <f>R24</f>
        <v>536884</v>
      </c>
      <c r="S23" s="102"/>
      <c r="T23" s="10"/>
      <c r="U23" s="50">
        <f>U24</f>
        <v>6033840</v>
      </c>
      <c r="V23" s="49"/>
    </row>
    <row r="24" spans="1:22" ht="27.75" customHeight="1" x14ac:dyDescent="0.25">
      <c r="A24" s="79"/>
      <c r="B24" s="7" t="s">
        <v>31</v>
      </c>
      <c r="C24" s="66"/>
      <c r="D24" s="58">
        <f>D25+D26+D27+D28</f>
        <v>20851092</v>
      </c>
      <c r="E24" s="58">
        <f>E25+E26+E27+E28</f>
        <v>76664</v>
      </c>
      <c r="F24" s="59">
        <f>F25+F26+F27+F28</f>
        <v>6695468</v>
      </c>
      <c r="G24" s="59">
        <f t="shared" si="4"/>
        <v>20812</v>
      </c>
      <c r="H24" s="10"/>
      <c r="I24" s="59">
        <f>I27+I28</f>
        <v>25000</v>
      </c>
      <c r="J24" s="59"/>
      <c r="K24" s="59">
        <f>K25+K26+K27+K28</f>
        <v>20812</v>
      </c>
      <c r="L24" s="59"/>
      <c r="M24" s="10"/>
      <c r="N24" s="59"/>
      <c r="O24" s="59"/>
      <c r="P24" s="59">
        <f>P25</f>
        <v>99744</v>
      </c>
      <c r="Q24" s="102"/>
      <c r="R24" s="59">
        <f>R25+R26+R27</f>
        <v>536884</v>
      </c>
      <c r="S24" s="102"/>
      <c r="T24" s="10"/>
      <c r="U24" s="50">
        <f>U26</f>
        <v>6033840</v>
      </c>
      <c r="V24" s="49"/>
    </row>
    <row r="25" spans="1:22" ht="61.5" customHeight="1" x14ac:dyDescent="0.25">
      <c r="A25" s="79"/>
      <c r="B25" s="65" t="s">
        <v>74</v>
      </c>
      <c r="C25" s="61" t="s">
        <v>147</v>
      </c>
      <c r="D25" s="63">
        <v>647581</v>
      </c>
      <c r="E25" s="3">
        <v>10953</v>
      </c>
      <c r="F25" s="10">
        <v>636628</v>
      </c>
      <c r="G25" s="59">
        <f t="shared" si="4"/>
        <v>0</v>
      </c>
      <c r="H25" s="10"/>
      <c r="I25" s="59"/>
      <c r="J25" s="59"/>
      <c r="K25" s="59"/>
      <c r="L25" s="59"/>
      <c r="M25" s="10"/>
      <c r="N25" s="59"/>
      <c r="O25" s="59"/>
      <c r="P25" s="59">
        <v>99744</v>
      </c>
      <c r="Q25" s="102"/>
      <c r="R25" s="59">
        <v>536884</v>
      </c>
      <c r="S25" s="102"/>
      <c r="T25" s="10"/>
      <c r="U25" s="50"/>
      <c r="V25" s="49"/>
    </row>
    <row r="26" spans="1:22" ht="86.25" customHeight="1" x14ac:dyDescent="0.25">
      <c r="A26" s="79"/>
      <c r="B26" s="65" t="s">
        <v>75</v>
      </c>
      <c r="C26" s="61" t="s">
        <v>148</v>
      </c>
      <c r="D26" s="64">
        <v>20112800</v>
      </c>
      <c r="E26" s="3">
        <v>0</v>
      </c>
      <c r="F26" s="10">
        <v>6033840</v>
      </c>
      <c r="G26" s="59">
        <f t="shared" si="4"/>
        <v>0</v>
      </c>
      <c r="H26" s="10"/>
      <c r="J26" s="59"/>
      <c r="K26" s="59"/>
      <c r="L26" s="59"/>
      <c r="M26" s="10"/>
      <c r="N26" s="59"/>
      <c r="O26" s="59"/>
      <c r="P26" s="59"/>
      <c r="Q26" s="102"/>
      <c r="R26" s="59"/>
      <c r="S26" s="102"/>
      <c r="T26" s="10">
        <v>98</v>
      </c>
      <c r="U26" s="50">
        <v>6033840</v>
      </c>
      <c r="V26" s="49"/>
    </row>
    <row r="27" spans="1:22" ht="66.75" customHeight="1" x14ac:dyDescent="0.25">
      <c r="A27" s="79"/>
      <c r="B27" s="65" t="s">
        <v>76</v>
      </c>
      <c r="C27" s="61" t="s">
        <v>149</v>
      </c>
      <c r="D27" s="64">
        <v>70711</v>
      </c>
      <c r="E27" s="3">
        <v>65711</v>
      </c>
      <c r="F27" s="3">
        <v>5000</v>
      </c>
      <c r="G27" s="59">
        <f t="shared" si="4"/>
        <v>4228</v>
      </c>
      <c r="H27" s="10" t="s">
        <v>145</v>
      </c>
      <c r="I27" s="59">
        <v>5000</v>
      </c>
      <c r="J27" s="58"/>
      <c r="K27" s="93">
        <v>4228</v>
      </c>
      <c r="L27" s="58"/>
      <c r="M27" s="3"/>
      <c r="N27" s="58"/>
      <c r="O27" s="58"/>
      <c r="P27" s="58"/>
      <c r="Q27" s="101"/>
      <c r="R27" s="3"/>
      <c r="S27" s="101"/>
      <c r="T27" s="3"/>
      <c r="U27" s="49"/>
      <c r="V27" s="49"/>
    </row>
    <row r="28" spans="1:22" ht="66.75" customHeight="1" x14ac:dyDescent="0.25">
      <c r="A28" s="46"/>
      <c r="B28" s="75" t="s">
        <v>185</v>
      </c>
      <c r="C28" s="89" t="s">
        <v>150</v>
      </c>
      <c r="D28" s="64">
        <v>20000</v>
      </c>
      <c r="E28" s="3">
        <v>0</v>
      </c>
      <c r="F28" s="3">
        <v>20000</v>
      </c>
      <c r="G28" s="59">
        <f t="shared" si="4"/>
        <v>16584</v>
      </c>
      <c r="H28" s="10" t="s">
        <v>145</v>
      </c>
      <c r="I28" s="59">
        <v>20000</v>
      </c>
      <c r="J28" s="58"/>
      <c r="K28" s="93">
        <v>16584</v>
      </c>
      <c r="L28" s="58"/>
      <c r="M28" s="3"/>
      <c r="N28" s="58"/>
      <c r="O28" s="58"/>
      <c r="P28" s="58"/>
      <c r="Q28" s="101"/>
      <c r="R28" s="3"/>
      <c r="S28" s="101"/>
      <c r="T28" s="3"/>
      <c r="U28" s="49"/>
      <c r="V28" s="49"/>
    </row>
    <row r="29" spans="1:22" ht="32.25" customHeight="1" x14ac:dyDescent="0.25">
      <c r="A29" s="79" t="s">
        <v>19</v>
      </c>
      <c r="B29" s="7" t="s">
        <v>41</v>
      </c>
      <c r="C29" s="20"/>
      <c r="D29" s="58">
        <f t="shared" ref="D29:F30" si="5">D30</f>
        <v>299999</v>
      </c>
      <c r="E29" s="58">
        <f t="shared" si="5"/>
        <v>0</v>
      </c>
      <c r="F29" s="59">
        <f t="shared" si="5"/>
        <v>299999</v>
      </c>
      <c r="G29" s="59"/>
      <c r="H29" s="10"/>
      <c r="I29" s="59"/>
      <c r="J29" s="59"/>
      <c r="K29" s="59"/>
      <c r="L29" s="59"/>
      <c r="M29" s="10"/>
      <c r="N29" s="59"/>
      <c r="O29" s="59"/>
      <c r="P29" s="59">
        <f>P30</f>
        <v>0</v>
      </c>
      <c r="Q29" s="102"/>
      <c r="R29" s="59">
        <f>R30</f>
        <v>299999</v>
      </c>
      <c r="S29" s="101"/>
      <c r="T29" s="3"/>
      <c r="U29" s="49"/>
      <c r="V29" s="49"/>
    </row>
    <row r="30" spans="1:22" ht="38.25" customHeight="1" x14ac:dyDescent="0.25">
      <c r="A30" s="79"/>
      <c r="B30" s="7" t="s">
        <v>31</v>
      </c>
      <c r="C30" s="20"/>
      <c r="D30" s="58">
        <f t="shared" si="5"/>
        <v>299999</v>
      </c>
      <c r="E30" s="58">
        <f t="shared" si="5"/>
        <v>0</v>
      </c>
      <c r="F30" s="59">
        <f t="shared" si="5"/>
        <v>299999</v>
      </c>
      <c r="G30" s="59"/>
      <c r="H30" s="10"/>
      <c r="I30" s="59"/>
      <c r="J30" s="59"/>
      <c r="K30" s="59"/>
      <c r="L30" s="59"/>
      <c r="M30" s="10"/>
      <c r="N30" s="59"/>
      <c r="O30" s="59"/>
      <c r="P30" s="59">
        <f>P31</f>
        <v>0</v>
      </c>
      <c r="Q30" s="102"/>
      <c r="R30" s="59">
        <f>R31</f>
        <v>299999</v>
      </c>
      <c r="S30" s="101"/>
      <c r="T30" s="3"/>
      <c r="U30" s="49"/>
      <c r="V30" s="49"/>
    </row>
    <row r="31" spans="1:22" ht="52.5" customHeight="1" x14ac:dyDescent="0.25">
      <c r="A31" s="10"/>
      <c r="B31" s="65" t="s">
        <v>77</v>
      </c>
      <c r="C31" s="67" t="s">
        <v>150</v>
      </c>
      <c r="D31" s="64">
        <v>299999</v>
      </c>
      <c r="E31" s="77">
        <v>0</v>
      </c>
      <c r="F31" s="10">
        <v>299999</v>
      </c>
      <c r="G31" s="59"/>
      <c r="H31" s="10"/>
      <c r="I31" s="59"/>
      <c r="J31" s="59"/>
      <c r="K31" s="59"/>
      <c r="L31" s="59"/>
      <c r="M31" s="10"/>
      <c r="N31" s="59"/>
      <c r="O31" s="59"/>
      <c r="P31" s="59"/>
      <c r="Q31" s="102"/>
      <c r="R31" s="59">
        <v>299999</v>
      </c>
      <c r="S31" s="101"/>
      <c r="T31" s="3"/>
      <c r="U31" s="49"/>
      <c r="V31" s="49"/>
    </row>
    <row r="32" spans="1:22" ht="15" customHeight="1" x14ac:dyDescent="0.25">
      <c r="A32" s="79" t="s">
        <v>20</v>
      </c>
      <c r="B32" s="7" t="s">
        <v>42</v>
      </c>
      <c r="C32" s="20"/>
      <c r="D32" s="58"/>
      <c r="E32" s="58"/>
      <c r="F32" s="58"/>
      <c r="G32" s="58"/>
      <c r="H32" s="2"/>
      <c r="I32" s="58"/>
      <c r="J32" s="58"/>
      <c r="K32" s="58"/>
      <c r="L32" s="58"/>
      <c r="M32" s="3"/>
      <c r="N32" s="58"/>
      <c r="O32" s="58"/>
      <c r="P32" s="58"/>
      <c r="Q32" s="101"/>
      <c r="R32" s="58"/>
      <c r="S32" s="101"/>
      <c r="T32" s="3"/>
      <c r="U32" s="49"/>
      <c r="V32" s="49"/>
    </row>
    <row r="33" spans="1:23" ht="21.75" customHeight="1" x14ac:dyDescent="0.25">
      <c r="A33" s="10"/>
      <c r="B33" s="7" t="s">
        <v>53</v>
      </c>
      <c r="C33" s="20"/>
      <c r="D33" s="58"/>
      <c r="E33" s="58"/>
      <c r="F33" s="59"/>
      <c r="G33" s="59"/>
      <c r="H33" s="2"/>
      <c r="I33" s="58"/>
      <c r="J33" s="58"/>
      <c r="K33" s="58"/>
      <c r="L33" s="58"/>
      <c r="M33" s="3"/>
      <c r="N33" s="58"/>
      <c r="O33" s="58"/>
      <c r="P33" s="58"/>
      <c r="Q33" s="101"/>
      <c r="R33" s="58"/>
      <c r="S33" s="101"/>
      <c r="T33" s="3"/>
      <c r="U33" s="49"/>
      <c r="V33" s="49"/>
    </row>
    <row r="34" spans="1:23" ht="40.5" customHeight="1" x14ac:dyDescent="0.25">
      <c r="A34" s="79" t="s">
        <v>21</v>
      </c>
      <c r="B34" s="7" t="s">
        <v>43</v>
      </c>
      <c r="C34" s="20"/>
      <c r="D34" s="59">
        <f>D35</f>
        <v>5379616</v>
      </c>
      <c r="E34" s="59">
        <f>E35</f>
        <v>2083123</v>
      </c>
      <c r="F34" s="59">
        <f>F35</f>
        <v>3296493</v>
      </c>
      <c r="G34" s="58">
        <f>G35</f>
        <v>1024812</v>
      </c>
      <c r="H34" s="2"/>
      <c r="I34" s="58"/>
      <c r="J34" s="58"/>
      <c r="K34" s="58"/>
      <c r="L34" s="58"/>
      <c r="M34" s="3"/>
      <c r="N34" s="59">
        <f>N35</f>
        <v>1024812</v>
      </c>
      <c r="O34" s="58">
        <f>O35</f>
        <v>1024812</v>
      </c>
      <c r="P34" s="59">
        <f>P35</f>
        <v>2081137</v>
      </c>
      <c r="Q34" s="102"/>
      <c r="R34" s="59">
        <f>R35</f>
        <v>190544</v>
      </c>
      <c r="S34" s="101"/>
      <c r="T34" s="3"/>
      <c r="U34" s="49"/>
      <c r="V34" s="49"/>
    </row>
    <row r="35" spans="1:23" ht="40.5" customHeight="1" x14ac:dyDescent="0.25">
      <c r="A35" s="79"/>
      <c r="B35" s="7" t="s">
        <v>31</v>
      </c>
      <c r="C35" s="20"/>
      <c r="D35" s="59">
        <f>D36+D37+D38</f>
        <v>5379616</v>
      </c>
      <c r="E35" s="78">
        <f>E36+E37+E38</f>
        <v>2083123</v>
      </c>
      <c r="F35" s="59">
        <f>F36+F37+F38</f>
        <v>3296493</v>
      </c>
      <c r="G35" s="59">
        <f>K35+O35+Q35+S35+V35</f>
        <v>1024812</v>
      </c>
      <c r="H35" s="2"/>
      <c r="I35" s="58"/>
      <c r="J35" s="58"/>
      <c r="K35" s="58"/>
      <c r="L35" s="58"/>
      <c r="M35" s="3"/>
      <c r="N35" s="59">
        <f>N38</f>
        <v>1024812</v>
      </c>
      <c r="O35" s="58">
        <f>O36+O38</f>
        <v>1024812</v>
      </c>
      <c r="P35" s="59">
        <f>P37+P38</f>
        <v>2081137</v>
      </c>
      <c r="Q35" s="102"/>
      <c r="R35" s="59">
        <f>R36</f>
        <v>190544</v>
      </c>
      <c r="S35" s="101"/>
      <c r="T35" s="3"/>
      <c r="U35" s="49"/>
      <c r="V35" s="49"/>
    </row>
    <row r="36" spans="1:23" ht="40.5" customHeight="1" x14ac:dyDescent="0.25">
      <c r="A36" s="79"/>
      <c r="B36" s="65" t="s">
        <v>78</v>
      </c>
      <c r="C36" s="61" t="s">
        <v>151</v>
      </c>
      <c r="D36" s="64">
        <v>371616</v>
      </c>
      <c r="E36" s="68">
        <v>181072</v>
      </c>
      <c r="F36" s="3">
        <v>190544</v>
      </c>
      <c r="G36" s="58"/>
      <c r="H36" s="2"/>
      <c r="I36" s="58"/>
      <c r="J36" s="58"/>
      <c r="K36" s="58"/>
      <c r="L36" s="58"/>
      <c r="M36" s="3"/>
      <c r="N36" s="59"/>
      <c r="O36" s="58"/>
      <c r="P36" s="59"/>
      <c r="Q36" s="102"/>
      <c r="R36" s="10">
        <v>190544</v>
      </c>
      <c r="S36" s="101"/>
      <c r="T36" s="3"/>
      <c r="U36" s="49"/>
      <c r="V36" s="49"/>
    </row>
    <row r="37" spans="1:23" ht="40.5" customHeight="1" x14ac:dyDescent="0.25">
      <c r="A37" s="79"/>
      <c r="B37" s="75" t="s">
        <v>168</v>
      </c>
      <c r="C37" s="83" t="s">
        <v>150</v>
      </c>
      <c r="D37" s="64">
        <v>8000</v>
      </c>
      <c r="E37" s="68">
        <v>0</v>
      </c>
      <c r="F37" s="3">
        <v>8000</v>
      </c>
      <c r="G37" s="58"/>
      <c r="H37" s="2"/>
      <c r="I37" s="58"/>
      <c r="J37" s="58"/>
      <c r="K37" s="58"/>
      <c r="L37" s="58"/>
      <c r="M37" s="3"/>
      <c r="N37" s="59"/>
      <c r="O37" s="58"/>
      <c r="P37" s="59">
        <v>8000</v>
      </c>
      <c r="Q37" s="102"/>
      <c r="R37" s="10"/>
      <c r="S37" s="101"/>
      <c r="T37" s="3"/>
      <c r="U37" s="49"/>
      <c r="V37" s="49"/>
    </row>
    <row r="38" spans="1:23" ht="59.25" customHeight="1" x14ac:dyDescent="0.25">
      <c r="A38" s="10"/>
      <c r="B38" s="65" t="s">
        <v>152</v>
      </c>
      <c r="C38" s="61" t="s">
        <v>151</v>
      </c>
      <c r="D38" s="64">
        <v>5000000</v>
      </c>
      <c r="E38" s="68">
        <v>1902051</v>
      </c>
      <c r="F38" s="3">
        <v>3097949</v>
      </c>
      <c r="G38" s="59">
        <f>K38+O38+Q38+S38+V38</f>
        <v>1024812</v>
      </c>
      <c r="H38" s="2"/>
      <c r="I38" s="58"/>
      <c r="J38" s="58"/>
      <c r="K38" s="58"/>
      <c r="L38" s="58"/>
      <c r="M38" s="3" t="s">
        <v>146</v>
      </c>
      <c r="N38" s="59">
        <v>1024812</v>
      </c>
      <c r="O38" s="59">
        <v>1024812</v>
      </c>
      <c r="P38" s="59">
        <v>2073137</v>
      </c>
      <c r="Q38" s="101"/>
      <c r="R38" s="58"/>
      <c r="S38" s="101"/>
      <c r="T38" s="3"/>
      <c r="U38" s="49"/>
      <c r="V38" s="49"/>
    </row>
    <row r="39" spans="1:23" ht="15" customHeight="1" x14ac:dyDescent="0.25">
      <c r="A39" s="79" t="s">
        <v>22</v>
      </c>
      <c r="B39" s="7" t="s">
        <v>44</v>
      </c>
      <c r="C39" s="20"/>
      <c r="D39" s="59">
        <f>D40</f>
        <v>4464550</v>
      </c>
      <c r="E39" s="59">
        <f>E40</f>
        <v>536710</v>
      </c>
      <c r="F39" s="59">
        <f>F40</f>
        <v>3927840</v>
      </c>
      <c r="G39" s="59">
        <f t="shared" ref="G39:G47" si="6">K39+O39+Q39+S39+V39</f>
        <v>0</v>
      </c>
      <c r="H39" s="2"/>
      <c r="I39" s="58"/>
      <c r="J39" s="58"/>
      <c r="K39" s="58">
        <f>K40</f>
        <v>0</v>
      </c>
      <c r="L39" s="58"/>
      <c r="M39" s="3"/>
      <c r="N39" s="58"/>
      <c r="O39" s="58"/>
      <c r="P39" s="58"/>
      <c r="Q39" s="101"/>
      <c r="R39" s="58">
        <f>R40</f>
        <v>3927840</v>
      </c>
      <c r="S39" s="101"/>
      <c r="T39" s="3"/>
      <c r="U39" s="49"/>
      <c r="V39" s="49"/>
    </row>
    <row r="40" spans="1:23" ht="29.25" customHeight="1" x14ac:dyDescent="0.25">
      <c r="A40" s="79"/>
      <c r="B40" s="7" t="s">
        <v>31</v>
      </c>
      <c r="C40" s="20"/>
      <c r="D40" s="59">
        <f>D41+D42+D43</f>
        <v>4464550</v>
      </c>
      <c r="E40" s="59">
        <f>E41+E42+E43</f>
        <v>536710</v>
      </c>
      <c r="F40" s="59">
        <f>F41+F42+F43</f>
        <v>3927840</v>
      </c>
      <c r="G40" s="59">
        <f t="shared" si="6"/>
        <v>0</v>
      </c>
      <c r="H40" s="2"/>
      <c r="I40" s="58"/>
      <c r="J40" s="58"/>
      <c r="K40" s="58">
        <f>K41+K42+K43</f>
        <v>0</v>
      </c>
      <c r="L40" s="58"/>
      <c r="M40" s="3"/>
      <c r="N40" s="58"/>
      <c r="O40" s="58"/>
      <c r="P40" s="58"/>
      <c r="Q40" s="101"/>
      <c r="R40" s="58">
        <f>R41+R42+R43</f>
        <v>3927840</v>
      </c>
      <c r="S40" s="101"/>
      <c r="T40" s="3"/>
      <c r="U40" s="49"/>
      <c r="V40" s="49"/>
    </row>
    <row r="41" spans="1:23" ht="62.25" customHeight="1" x14ac:dyDescent="0.25">
      <c r="A41" s="79"/>
      <c r="B41" s="73" t="s">
        <v>79</v>
      </c>
      <c r="C41" s="74" t="s">
        <v>151</v>
      </c>
      <c r="D41" s="64">
        <v>1060250</v>
      </c>
      <c r="E41" s="3">
        <v>513070</v>
      </c>
      <c r="F41" s="3">
        <v>547180</v>
      </c>
      <c r="G41" s="59">
        <f t="shared" si="6"/>
        <v>0</v>
      </c>
      <c r="H41" s="2"/>
      <c r="I41" s="58"/>
      <c r="J41" s="58"/>
      <c r="K41" s="58"/>
      <c r="L41" s="58"/>
      <c r="M41" s="3"/>
      <c r="N41" s="58"/>
      <c r="O41" s="58"/>
      <c r="P41" s="58"/>
      <c r="Q41" s="101"/>
      <c r="R41" s="3">
        <v>547180</v>
      </c>
      <c r="S41" s="101"/>
      <c r="T41" s="3"/>
      <c r="U41" s="49"/>
      <c r="V41" s="49"/>
    </row>
    <row r="42" spans="1:23" ht="65.25" customHeight="1" x14ac:dyDescent="0.25">
      <c r="A42" s="79"/>
      <c r="B42" s="73" t="s">
        <v>80</v>
      </c>
      <c r="C42" s="74" t="s">
        <v>149</v>
      </c>
      <c r="D42" s="64">
        <v>1400660</v>
      </c>
      <c r="E42" s="3">
        <v>0</v>
      </c>
      <c r="F42" s="3">
        <v>1400660</v>
      </c>
      <c r="G42" s="59">
        <f t="shared" si="6"/>
        <v>0</v>
      </c>
      <c r="H42" s="2"/>
      <c r="I42" s="58"/>
      <c r="J42" s="58"/>
      <c r="K42" s="58"/>
      <c r="L42" s="58"/>
      <c r="M42" s="3"/>
      <c r="N42" s="58"/>
      <c r="O42" s="58"/>
      <c r="P42" s="58"/>
      <c r="Q42" s="101"/>
      <c r="R42" s="3">
        <v>1400660</v>
      </c>
      <c r="S42" s="101"/>
      <c r="T42" s="3"/>
      <c r="U42" s="49"/>
      <c r="V42" s="49"/>
    </row>
    <row r="43" spans="1:23" ht="69.75" customHeight="1" x14ac:dyDescent="0.25">
      <c r="A43" s="10"/>
      <c r="B43" s="73" t="s">
        <v>81</v>
      </c>
      <c r="C43" s="74" t="s">
        <v>149</v>
      </c>
      <c r="D43" s="64">
        <v>2003640</v>
      </c>
      <c r="E43" s="3">
        <v>23640</v>
      </c>
      <c r="F43" s="3">
        <v>1980000</v>
      </c>
      <c r="G43" s="59">
        <f t="shared" si="6"/>
        <v>0</v>
      </c>
      <c r="H43" s="2"/>
      <c r="I43" s="58"/>
      <c r="J43" s="58"/>
      <c r="K43" s="58"/>
      <c r="L43" s="58"/>
      <c r="M43" s="3"/>
      <c r="N43" s="58"/>
      <c r="O43" s="58"/>
      <c r="P43" s="58"/>
      <c r="Q43" s="101"/>
      <c r="R43" s="3">
        <v>1980000</v>
      </c>
      <c r="S43" s="101"/>
      <c r="T43" s="3"/>
      <c r="U43" s="49"/>
      <c r="V43" s="49"/>
    </row>
    <row r="44" spans="1:23" ht="15" customHeight="1" x14ac:dyDescent="0.25">
      <c r="A44" s="79" t="s">
        <v>23</v>
      </c>
      <c r="B44" s="7" t="s">
        <v>45</v>
      </c>
      <c r="C44" s="20"/>
      <c r="D44" s="58">
        <f>D45</f>
        <v>1424900</v>
      </c>
      <c r="E44" s="58">
        <f>E45</f>
        <v>0</v>
      </c>
      <c r="F44" s="59">
        <f>F45</f>
        <v>1424900</v>
      </c>
      <c r="G44" s="59">
        <f>K44+O44+Q44+S44+V44</f>
        <v>349470</v>
      </c>
      <c r="H44" s="10"/>
      <c r="I44" s="59">
        <f>I45</f>
        <v>1164900</v>
      </c>
      <c r="J44" s="59">
        <f>J45</f>
        <v>1164900</v>
      </c>
      <c r="K44" s="59">
        <f>K45</f>
        <v>349470</v>
      </c>
      <c r="L44" s="59">
        <f>L45</f>
        <v>349470</v>
      </c>
      <c r="M44" s="10"/>
      <c r="N44" s="59"/>
      <c r="O44" s="59"/>
      <c r="P44" s="59">
        <f>P45</f>
        <v>260000</v>
      </c>
      <c r="Q44" s="101"/>
      <c r="R44" s="58"/>
      <c r="S44" s="101"/>
      <c r="T44" s="3"/>
      <c r="U44" s="49"/>
      <c r="V44" s="49"/>
    </row>
    <row r="45" spans="1:23" ht="35.25" customHeight="1" x14ac:dyDescent="0.25">
      <c r="A45" s="79"/>
      <c r="B45" s="7" t="s">
        <v>31</v>
      </c>
      <c r="C45" s="20"/>
      <c r="D45" s="58">
        <f>D46+D47</f>
        <v>1424900</v>
      </c>
      <c r="E45" s="58">
        <f>E46+E47</f>
        <v>0</v>
      </c>
      <c r="F45" s="59">
        <f>F46+F47</f>
        <v>1424900</v>
      </c>
      <c r="G45" s="59">
        <f t="shared" si="6"/>
        <v>349470</v>
      </c>
      <c r="H45" s="10"/>
      <c r="I45" s="59">
        <f>I47</f>
        <v>1164900</v>
      </c>
      <c r="J45" s="59">
        <f>J47</f>
        <v>1164900</v>
      </c>
      <c r="K45" s="59">
        <f>K46+K47</f>
        <v>349470</v>
      </c>
      <c r="L45" s="59">
        <f>L46+L47</f>
        <v>349470</v>
      </c>
      <c r="M45" s="10"/>
      <c r="N45" s="59"/>
      <c r="O45" s="59"/>
      <c r="P45" s="59">
        <f>P46</f>
        <v>260000</v>
      </c>
      <c r="Q45" s="101"/>
      <c r="R45" s="58"/>
      <c r="S45" s="101"/>
      <c r="T45" s="3"/>
      <c r="U45" s="49"/>
      <c r="V45" s="49"/>
    </row>
    <row r="46" spans="1:23" ht="60.75" customHeight="1" x14ac:dyDescent="0.25">
      <c r="A46" s="79"/>
      <c r="B46" s="65" t="s">
        <v>82</v>
      </c>
      <c r="C46" s="61" t="s">
        <v>147</v>
      </c>
      <c r="D46" s="64">
        <v>260000</v>
      </c>
      <c r="E46" s="3">
        <v>0</v>
      </c>
      <c r="F46" s="10">
        <v>260000</v>
      </c>
      <c r="G46" s="59">
        <f t="shared" si="6"/>
        <v>0</v>
      </c>
      <c r="H46" s="10"/>
      <c r="I46" s="59"/>
      <c r="J46" s="59"/>
      <c r="K46" s="59"/>
      <c r="L46" s="59"/>
      <c r="M46" s="10"/>
      <c r="N46" s="59"/>
      <c r="O46" s="59"/>
      <c r="P46" s="10">
        <v>260000</v>
      </c>
      <c r="Q46" s="101"/>
      <c r="R46" s="58"/>
      <c r="S46" s="101"/>
      <c r="T46" s="3"/>
      <c r="U46" s="49"/>
      <c r="V46" s="49"/>
    </row>
    <row r="47" spans="1:23" ht="162.75" customHeight="1" x14ac:dyDescent="0.25">
      <c r="A47" s="10"/>
      <c r="B47" s="65" t="s">
        <v>83</v>
      </c>
      <c r="C47" s="61" t="s">
        <v>150</v>
      </c>
      <c r="D47" s="64">
        <v>1164900</v>
      </c>
      <c r="E47" s="3">
        <v>0</v>
      </c>
      <c r="F47" s="10">
        <v>1164900</v>
      </c>
      <c r="G47" s="59">
        <f t="shared" si="6"/>
        <v>349470</v>
      </c>
      <c r="H47" s="10" t="s">
        <v>146</v>
      </c>
      <c r="I47" s="10">
        <v>1164900</v>
      </c>
      <c r="J47" s="59">
        <v>1164900</v>
      </c>
      <c r="K47" s="59">
        <v>349470</v>
      </c>
      <c r="L47" s="59">
        <v>349470</v>
      </c>
      <c r="M47" s="10"/>
      <c r="N47" s="59"/>
      <c r="O47" s="59"/>
      <c r="P47" s="59"/>
      <c r="Q47" s="101"/>
      <c r="R47" s="58"/>
      <c r="S47" s="101"/>
      <c r="T47" s="3"/>
      <c r="U47" s="49"/>
      <c r="V47" s="49"/>
    </row>
    <row r="48" spans="1:23" ht="33.75" customHeight="1" x14ac:dyDescent="0.25">
      <c r="A48" s="28">
        <v>5200</v>
      </c>
      <c r="B48" s="32" t="s">
        <v>5</v>
      </c>
      <c r="C48" s="30"/>
      <c r="D48" s="56">
        <f>D49+D68+D74+D98+D101+D105+D146+D161</f>
        <v>169191160</v>
      </c>
      <c r="E48" s="56">
        <f>E49+E68+E74+E98+E101+E105+E146+E161</f>
        <v>4744144</v>
      </c>
      <c r="F48" s="56">
        <f t="shared" ref="F48" si="7">I48+N48+P48+R48+U48</f>
        <v>75754139</v>
      </c>
      <c r="G48" s="56">
        <f>K48+O48+Q48+S48+V48</f>
        <v>451760</v>
      </c>
      <c r="H48" s="56"/>
      <c r="I48" s="56">
        <f>I49+I68+I74+I98+I101+I105+I146+I161</f>
        <v>300723</v>
      </c>
      <c r="J48" s="56">
        <f>J49+J68+J74+J98+J101+J105+J146+J161</f>
        <v>0</v>
      </c>
      <c r="K48" s="56">
        <f>K49+K68+K74+K98+K101+K105+K146+K161</f>
        <v>148718</v>
      </c>
      <c r="L48" s="56">
        <f>L49+L68+L74+L98+L101+L105+L146+L161</f>
        <v>0</v>
      </c>
      <c r="M48" s="57"/>
      <c r="N48" s="56">
        <f t="shared" ref="N48:S48" si="8">N49+N68+N74+N98+N101+N105+N146+N161</f>
        <v>0</v>
      </c>
      <c r="O48" s="56">
        <f t="shared" si="8"/>
        <v>0</v>
      </c>
      <c r="P48" s="56">
        <f t="shared" si="8"/>
        <v>1869449</v>
      </c>
      <c r="Q48" s="101">
        <f>Q49+Q68+Q74+Q98+Q101+Q105+Q146+Q161</f>
        <v>254459</v>
      </c>
      <c r="R48" s="56">
        <f t="shared" si="8"/>
        <v>72421858</v>
      </c>
      <c r="S48" s="101">
        <f t="shared" si="8"/>
        <v>12595</v>
      </c>
      <c r="T48" s="57"/>
      <c r="U48" s="56">
        <f>U49+U68+U74+U98+U101+U105+U146+U161</f>
        <v>1162109</v>
      </c>
      <c r="V48" s="56">
        <f>V49+V68+V74+V98+V101+V105+V146+V161</f>
        <v>35988</v>
      </c>
      <c r="W48">
        <v>267054</v>
      </c>
    </row>
    <row r="49" spans="1:22" x14ac:dyDescent="0.25">
      <c r="A49" s="79" t="s">
        <v>16</v>
      </c>
      <c r="B49" s="7" t="s">
        <v>38</v>
      </c>
      <c r="C49" s="20"/>
      <c r="D49" s="58">
        <f>D50+D52+D54+D56+D58+D61</f>
        <v>328215</v>
      </c>
      <c r="E49" s="58">
        <f>E50+E52+E54+E56+E58+E61</f>
        <v>19776</v>
      </c>
      <c r="F49" s="59">
        <f>F50+F52+F54+F56+F58+F61</f>
        <v>308439</v>
      </c>
      <c r="G49" s="56">
        <f>G50+G52+G54+G56+G58+G61</f>
        <v>75988</v>
      </c>
      <c r="H49" s="10"/>
      <c r="I49" s="59"/>
      <c r="J49" s="59"/>
      <c r="K49" s="59"/>
      <c r="L49" s="59"/>
      <c r="M49" s="10"/>
      <c r="N49" s="59"/>
      <c r="O49" s="59"/>
      <c r="P49" s="59">
        <f>P50+P54+P56+P58+P61</f>
        <v>308439</v>
      </c>
      <c r="Q49" s="102">
        <f>Q50+Q54+Q56+Q58+Q61</f>
        <v>75988</v>
      </c>
      <c r="R49" s="59"/>
      <c r="S49" s="102"/>
      <c r="T49" s="10"/>
      <c r="U49" s="50"/>
      <c r="V49" s="50"/>
    </row>
    <row r="50" spans="1:22" ht="33" customHeight="1" x14ac:dyDescent="0.25">
      <c r="A50" s="79">
        <v>5201</v>
      </c>
      <c r="B50" s="7" t="s">
        <v>33</v>
      </c>
      <c r="C50" s="20"/>
      <c r="D50" s="58">
        <f>D51</f>
        <v>30000</v>
      </c>
      <c r="E50" s="58">
        <v>0</v>
      </c>
      <c r="F50" s="59">
        <f>F51</f>
        <v>30000</v>
      </c>
      <c r="G50" s="59">
        <f>K50+O50+Q50+S50+V50</f>
        <v>3598</v>
      </c>
      <c r="H50" s="10"/>
      <c r="I50" s="59"/>
      <c r="J50" s="59"/>
      <c r="K50" s="59"/>
      <c r="L50" s="59"/>
      <c r="M50" s="10"/>
      <c r="N50" s="59"/>
      <c r="O50" s="59"/>
      <c r="P50" s="59">
        <f>P51</f>
        <v>30000</v>
      </c>
      <c r="Q50" s="102">
        <f>Q51</f>
        <v>3598</v>
      </c>
      <c r="R50" s="59"/>
      <c r="S50" s="102"/>
      <c r="T50" s="10"/>
      <c r="U50" s="50"/>
      <c r="V50" s="50"/>
    </row>
    <row r="51" spans="1:22" ht="30" customHeight="1" x14ac:dyDescent="0.25">
      <c r="A51" s="79"/>
      <c r="B51" s="7" t="s">
        <v>84</v>
      </c>
      <c r="C51" s="20" t="s">
        <v>150</v>
      </c>
      <c r="D51" s="58">
        <v>30000</v>
      </c>
      <c r="E51" s="58">
        <v>0</v>
      </c>
      <c r="F51" s="59">
        <v>30000</v>
      </c>
      <c r="G51" s="59">
        <f>K51+O51+Q51+S51+V51</f>
        <v>3598</v>
      </c>
      <c r="H51" s="10"/>
      <c r="I51" s="59"/>
      <c r="J51" s="59"/>
      <c r="K51" s="59"/>
      <c r="L51" s="59"/>
      <c r="M51" s="10"/>
      <c r="N51" s="59"/>
      <c r="O51" s="59"/>
      <c r="P51" s="59">
        <v>30000</v>
      </c>
      <c r="Q51" s="102">
        <v>3598</v>
      </c>
      <c r="R51" s="59"/>
      <c r="S51" s="102"/>
      <c r="T51" s="10"/>
      <c r="U51" s="50"/>
      <c r="V51" s="50"/>
    </row>
    <row r="52" spans="1:22" ht="39.75" customHeight="1" x14ac:dyDescent="0.25">
      <c r="A52" s="79">
        <v>5202</v>
      </c>
      <c r="B52" s="7" t="s">
        <v>61</v>
      </c>
      <c r="C52" s="20"/>
      <c r="D52" s="58"/>
      <c r="E52" s="58"/>
      <c r="F52" s="3"/>
      <c r="G52" s="59"/>
      <c r="H52" s="10"/>
      <c r="I52" s="59"/>
      <c r="J52" s="59"/>
      <c r="K52" s="59"/>
      <c r="L52" s="59"/>
      <c r="M52" s="10"/>
      <c r="N52" s="59"/>
      <c r="O52" s="59"/>
      <c r="P52" s="59"/>
      <c r="Q52" s="102"/>
      <c r="R52" s="59"/>
      <c r="S52" s="102"/>
      <c r="T52" s="10"/>
      <c r="U52" s="50"/>
      <c r="V52" s="50"/>
    </row>
    <row r="53" spans="1:22" ht="36.75" customHeight="1" x14ac:dyDescent="0.25">
      <c r="A53" s="79"/>
      <c r="B53" s="7"/>
      <c r="C53" s="20"/>
      <c r="D53" s="58"/>
      <c r="E53" s="58"/>
      <c r="F53" s="3"/>
      <c r="G53" s="59"/>
      <c r="H53" s="10"/>
      <c r="I53" s="59"/>
      <c r="J53" s="59"/>
      <c r="K53" s="59"/>
      <c r="L53" s="59"/>
      <c r="M53" s="10"/>
      <c r="N53" s="59"/>
      <c r="O53" s="59"/>
      <c r="P53" s="59"/>
      <c r="Q53" s="102"/>
      <c r="R53" s="59"/>
      <c r="S53" s="102"/>
      <c r="T53" s="10"/>
      <c r="U53" s="50"/>
      <c r="V53" s="50"/>
    </row>
    <row r="54" spans="1:22" ht="30" x14ac:dyDescent="0.25">
      <c r="A54" s="79">
        <v>5203</v>
      </c>
      <c r="B54" s="7" t="s">
        <v>34</v>
      </c>
      <c r="C54" s="20"/>
      <c r="D54" s="59">
        <f>D55</f>
        <v>20000</v>
      </c>
      <c r="E54" s="59">
        <f>E55</f>
        <v>0</v>
      </c>
      <c r="F54" s="59">
        <f>F55</f>
        <v>20000</v>
      </c>
      <c r="G54" s="59">
        <f t="shared" ref="G54:G60" si="9">K54+O54+Q54+S54+V54</f>
        <v>18151</v>
      </c>
      <c r="H54" s="10"/>
      <c r="I54" s="59"/>
      <c r="J54" s="59"/>
      <c r="K54" s="59"/>
      <c r="L54" s="59"/>
      <c r="M54" s="10"/>
      <c r="N54" s="59"/>
      <c r="O54" s="59"/>
      <c r="P54" s="59">
        <f>P55</f>
        <v>20000</v>
      </c>
      <c r="Q54" s="102">
        <f>Q55</f>
        <v>18151</v>
      </c>
      <c r="R54" s="59"/>
      <c r="S54" s="102"/>
      <c r="T54" s="10"/>
      <c r="U54" s="50"/>
      <c r="V54" s="50"/>
    </row>
    <row r="55" spans="1:22" ht="37.5" customHeight="1" x14ac:dyDescent="0.25">
      <c r="A55" s="79"/>
      <c r="B55" s="7" t="s">
        <v>85</v>
      </c>
      <c r="C55" s="20" t="s">
        <v>150</v>
      </c>
      <c r="D55" s="59">
        <v>20000</v>
      </c>
      <c r="E55" s="59">
        <v>0</v>
      </c>
      <c r="F55" s="59">
        <v>20000</v>
      </c>
      <c r="G55" s="59">
        <f t="shared" si="9"/>
        <v>18151</v>
      </c>
      <c r="H55" s="10"/>
      <c r="I55" s="59"/>
      <c r="J55" s="59"/>
      <c r="K55" s="59"/>
      <c r="L55" s="59"/>
      <c r="M55" s="10"/>
      <c r="N55" s="59"/>
      <c r="O55" s="59"/>
      <c r="P55" s="59">
        <v>20000</v>
      </c>
      <c r="Q55" s="102">
        <v>18151</v>
      </c>
      <c r="R55" s="59"/>
      <c r="S55" s="102"/>
      <c r="T55" s="10"/>
      <c r="U55" s="50"/>
      <c r="V55" s="50"/>
    </row>
    <row r="56" spans="1:22" x14ac:dyDescent="0.25">
      <c r="A56" s="79">
        <v>5204</v>
      </c>
      <c r="B56" s="7" t="s">
        <v>35</v>
      </c>
      <c r="C56" s="20"/>
      <c r="D56" s="59">
        <f>D57</f>
        <v>72000</v>
      </c>
      <c r="E56" s="59">
        <f>E57</f>
        <v>0</v>
      </c>
      <c r="F56" s="59">
        <f>F57</f>
        <v>72000</v>
      </c>
      <c r="G56" s="59">
        <f t="shared" si="9"/>
        <v>52800</v>
      </c>
      <c r="H56" s="10"/>
      <c r="I56" s="59"/>
      <c r="J56" s="59"/>
      <c r="K56" s="59"/>
      <c r="L56" s="59"/>
      <c r="M56" s="10"/>
      <c r="N56" s="59"/>
      <c r="O56" s="59"/>
      <c r="P56" s="59">
        <f>P57</f>
        <v>72000</v>
      </c>
      <c r="Q56" s="102">
        <f>Q57</f>
        <v>52800</v>
      </c>
      <c r="R56" s="59"/>
      <c r="S56" s="102"/>
      <c r="T56" s="10"/>
      <c r="U56" s="50"/>
      <c r="V56" s="50"/>
    </row>
    <row r="57" spans="1:22" ht="33" customHeight="1" x14ac:dyDescent="0.25">
      <c r="A57" s="79"/>
      <c r="B57" s="7" t="s">
        <v>86</v>
      </c>
      <c r="C57" s="20" t="s">
        <v>150</v>
      </c>
      <c r="D57" s="59">
        <v>72000</v>
      </c>
      <c r="E57" s="59">
        <v>0</v>
      </c>
      <c r="F57" s="59">
        <v>72000</v>
      </c>
      <c r="G57" s="59">
        <f t="shared" si="9"/>
        <v>52800</v>
      </c>
      <c r="H57" s="10"/>
      <c r="I57" s="59"/>
      <c r="J57" s="59"/>
      <c r="K57" s="59"/>
      <c r="L57" s="59"/>
      <c r="M57" s="10"/>
      <c r="N57" s="59"/>
      <c r="O57" s="59"/>
      <c r="P57" s="59">
        <v>72000</v>
      </c>
      <c r="Q57" s="102">
        <v>52800</v>
      </c>
      <c r="R57" s="59"/>
      <c r="S57" s="102"/>
      <c r="T57" s="10"/>
      <c r="U57" s="50"/>
      <c r="V57" s="50"/>
    </row>
    <row r="58" spans="1:22" ht="25.5" customHeight="1" x14ac:dyDescent="0.25">
      <c r="A58" s="79">
        <v>5205</v>
      </c>
      <c r="B58" s="7" t="s">
        <v>36</v>
      </c>
      <c r="C58" s="20"/>
      <c r="D58" s="59">
        <f>D59+D60</f>
        <v>20364</v>
      </c>
      <c r="E58" s="59">
        <f>E59+E60</f>
        <v>13925</v>
      </c>
      <c r="F58" s="59">
        <f>F59+F60</f>
        <v>6439</v>
      </c>
      <c r="G58" s="59">
        <f t="shared" si="9"/>
        <v>1439</v>
      </c>
      <c r="H58" s="10"/>
      <c r="I58" s="59"/>
      <c r="J58" s="59"/>
      <c r="K58" s="59"/>
      <c r="L58" s="59"/>
      <c r="M58" s="10"/>
      <c r="N58" s="59"/>
      <c r="O58" s="59"/>
      <c r="P58" s="59">
        <f>P59+P60</f>
        <v>6439</v>
      </c>
      <c r="Q58" s="102">
        <f>Q59+Q60</f>
        <v>1439</v>
      </c>
      <c r="R58" s="59"/>
      <c r="S58" s="102"/>
      <c r="T58" s="10"/>
      <c r="U58" s="50"/>
      <c r="V58" s="50"/>
    </row>
    <row r="59" spans="1:22" ht="27" customHeight="1" x14ac:dyDescent="0.25">
      <c r="A59" s="79"/>
      <c r="B59" s="7" t="s">
        <v>87</v>
      </c>
      <c r="C59" s="20" t="s">
        <v>150</v>
      </c>
      <c r="D59" s="59">
        <v>5000</v>
      </c>
      <c r="E59" s="59">
        <v>0</v>
      </c>
      <c r="F59" s="59">
        <v>5000</v>
      </c>
      <c r="G59" s="59">
        <f t="shared" si="9"/>
        <v>0</v>
      </c>
      <c r="H59" s="10"/>
      <c r="I59" s="59"/>
      <c r="J59" s="59"/>
      <c r="K59" s="59"/>
      <c r="L59" s="59"/>
      <c r="M59" s="10"/>
      <c r="N59" s="59"/>
      <c r="O59" s="59"/>
      <c r="P59" s="59">
        <v>5000</v>
      </c>
      <c r="Q59" s="102"/>
      <c r="R59" s="59"/>
      <c r="S59" s="102"/>
      <c r="T59" s="10"/>
      <c r="U59" s="50"/>
      <c r="V59" s="50"/>
    </row>
    <row r="60" spans="1:22" ht="52.5" customHeight="1" x14ac:dyDescent="0.25">
      <c r="A60" s="79"/>
      <c r="B60" s="73" t="s">
        <v>99</v>
      </c>
      <c r="C60" s="74" t="s">
        <v>149</v>
      </c>
      <c r="D60" s="64">
        <v>15364</v>
      </c>
      <c r="E60" s="3">
        <v>13925</v>
      </c>
      <c r="F60" s="3">
        <v>1439</v>
      </c>
      <c r="G60" s="59">
        <f t="shared" si="9"/>
        <v>1439</v>
      </c>
      <c r="H60" s="10"/>
      <c r="I60" s="59"/>
      <c r="J60" s="59"/>
      <c r="K60" s="59"/>
      <c r="L60" s="59"/>
      <c r="M60" s="3"/>
      <c r="N60" s="58"/>
      <c r="O60" s="58"/>
      <c r="P60" s="3">
        <v>1439</v>
      </c>
      <c r="Q60" s="103">
        <v>1439</v>
      </c>
      <c r="R60" s="3"/>
      <c r="S60" s="101"/>
      <c r="T60" s="3"/>
      <c r="U60" s="49"/>
      <c r="V60" s="49"/>
    </row>
    <row r="61" spans="1:22" ht="27" customHeight="1" x14ac:dyDescent="0.25">
      <c r="A61" s="79">
        <v>5206</v>
      </c>
      <c r="B61" s="7" t="s">
        <v>62</v>
      </c>
      <c r="C61" s="20"/>
      <c r="D61" s="59">
        <f t="shared" ref="D61:F62" si="10">D62</f>
        <v>185851</v>
      </c>
      <c r="E61" s="59">
        <f t="shared" si="10"/>
        <v>5851</v>
      </c>
      <c r="F61" s="59">
        <f t="shared" si="10"/>
        <v>180000</v>
      </c>
      <c r="G61" s="59"/>
      <c r="H61" s="10"/>
      <c r="I61" s="59"/>
      <c r="J61" s="59"/>
      <c r="K61" s="59"/>
      <c r="L61" s="59"/>
      <c r="M61" s="10"/>
      <c r="N61" s="59"/>
      <c r="O61" s="59"/>
      <c r="P61" s="59">
        <f>P62</f>
        <v>180000</v>
      </c>
      <c r="Q61" s="102"/>
      <c r="R61" s="59"/>
      <c r="S61" s="102"/>
      <c r="T61" s="10"/>
      <c r="U61" s="50"/>
      <c r="V61" s="50"/>
    </row>
    <row r="62" spans="1:22" ht="24.75" customHeight="1" x14ac:dyDescent="0.25">
      <c r="A62" s="79"/>
      <c r="B62" s="7" t="s">
        <v>66</v>
      </c>
      <c r="C62" s="20"/>
      <c r="D62" s="59">
        <f t="shared" si="10"/>
        <v>185851</v>
      </c>
      <c r="E62" s="59">
        <f t="shared" si="10"/>
        <v>5851</v>
      </c>
      <c r="F62" s="59">
        <f t="shared" si="10"/>
        <v>180000</v>
      </c>
      <c r="G62" s="59"/>
      <c r="H62" s="10"/>
      <c r="I62" s="59"/>
      <c r="J62" s="59"/>
      <c r="K62" s="59"/>
      <c r="L62" s="59"/>
      <c r="M62" s="10"/>
      <c r="N62" s="59"/>
      <c r="O62" s="59"/>
      <c r="P62" s="59">
        <f>P63</f>
        <v>180000</v>
      </c>
      <c r="Q62" s="102"/>
      <c r="R62" s="59"/>
      <c r="S62" s="102"/>
      <c r="T62" s="10"/>
      <c r="U62" s="50"/>
      <c r="V62" s="50"/>
    </row>
    <row r="63" spans="1:22" ht="45.75" customHeight="1" x14ac:dyDescent="0.25">
      <c r="A63" s="79"/>
      <c r="B63" s="75" t="s">
        <v>88</v>
      </c>
      <c r="C63" s="74" t="s">
        <v>149</v>
      </c>
      <c r="D63" s="64">
        <v>185851</v>
      </c>
      <c r="E63">
        <v>5851</v>
      </c>
      <c r="F63" s="3">
        <v>180000</v>
      </c>
      <c r="G63" s="58"/>
      <c r="H63" s="10"/>
      <c r="I63" s="59"/>
      <c r="J63" s="59"/>
      <c r="K63" s="59"/>
      <c r="L63" s="59"/>
      <c r="M63" s="10"/>
      <c r="N63" s="59"/>
      <c r="O63" s="59"/>
      <c r="P63" s="3">
        <v>180000</v>
      </c>
      <c r="Q63" s="102"/>
      <c r="R63" s="59"/>
      <c r="S63" s="102"/>
      <c r="T63" s="10"/>
      <c r="U63" s="50"/>
      <c r="V63" s="50"/>
    </row>
    <row r="64" spans="1:22" x14ac:dyDescent="0.25">
      <c r="A64" s="79"/>
      <c r="B64" s="7" t="s">
        <v>30</v>
      </c>
      <c r="C64" s="20"/>
      <c r="D64" s="58"/>
      <c r="E64" s="58"/>
      <c r="F64" s="59"/>
      <c r="G64" s="59"/>
      <c r="H64" s="10"/>
      <c r="I64" s="59"/>
      <c r="J64" s="59"/>
      <c r="K64" s="59"/>
      <c r="L64" s="59"/>
      <c r="M64" s="10"/>
      <c r="N64" s="59"/>
      <c r="O64" s="59"/>
      <c r="P64" s="59"/>
      <c r="Q64" s="102"/>
      <c r="R64" s="59"/>
      <c r="S64" s="102"/>
      <c r="T64" s="10"/>
      <c r="U64" s="50"/>
      <c r="V64" s="50"/>
    </row>
    <row r="65" spans="1:22" x14ac:dyDescent="0.25">
      <c r="A65" s="79"/>
      <c r="B65" s="7" t="s">
        <v>65</v>
      </c>
      <c r="C65" s="20"/>
      <c r="D65" s="58"/>
      <c r="E65" s="58"/>
      <c r="F65" s="58"/>
      <c r="G65" s="58"/>
      <c r="H65" s="10"/>
      <c r="I65" s="59"/>
      <c r="J65" s="59"/>
      <c r="K65" s="59"/>
      <c r="L65" s="59"/>
      <c r="M65" s="10"/>
      <c r="N65" s="59"/>
      <c r="O65" s="59"/>
      <c r="P65" s="59"/>
      <c r="Q65" s="102"/>
      <c r="R65" s="59"/>
      <c r="S65" s="102"/>
      <c r="T65" s="10"/>
      <c r="U65" s="50"/>
      <c r="V65" s="50"/>
    </row>
    <row r="66" spans="1:22" x14ac:dyDescent="0.25">
      <c r="A66" s="79">
        <v>5219</v>
      </c>
      <c r="B66" s="7" t="s">
        <v>37</v>
      </c>
      <c r="C66" s="20"/>
      <c r="D66" s="58"/>
      <c r="E66" s="58"/>
      <c r="F66" s="59"/>
      <c r="G66" s="59"/>
      <c r="H66" s="10"/>
      <c r="I66" s="59"/>
      <c r="J66" s="59"/>
      <c r="K66" s="59"/>
      <c r="L66" s="59"/>
      <c r="M66" s="3"/>
      <c r="N66" s="60"/>
      <c r="O66" s="60"/>
      <c r="P66" s="60"/>
      <c r="Q66" s="104"/>
      <c r="R66" s="60"/>
      <c r="S66" s="104"/>
      <c r="T66" s="3"/>
      <c r="U66" s="52"/>
      <c r="V66" s="52"/>
    </row>
    <row r="67" spans="1:22" x14ac:dyDescent="0.25">
      <c r="A67" s="79"/>
      <c r="B67" s="7" t="s">
        <v>65</v>
      </c>
      <c r="C67" s="20"/>
      <c r="D67" s="58"/>
      <c r="E67" s="58"/>
      <c r="F67" s="59"/>
      <c r="G67" s="59"/>
      <c r="H67" s="10"/>
      <c r="I67" s="59"/>
      <c r="J67" s="59"/>
      <c r="K67" s="59"/>
      <c r="L67" s="59"/>
      <c r="M67" s="3"/>
      <c r="N67" s="60"/>
      <c r="O67" s="60"/>
      <c r="P67" s="60"/>
      <c r="Q67" s="104"/>
      <c r="R67" s="60"/>
      <c r="S67" s="104"/>
      <c r="T67" s="3"/>
      <c r="U67" s="52"/>
      <c r="V67" s="52"/>
    </row>
    <row r="68" spans="1:22" x14ac:dyDescent="0.25">
      <c r="A68" s="79" t="s">
        <v>17</v>
      </c>
      <c r="B68" s="7" t="s">
        <v>39</v>
      </c>
      <c r="C68" s="2"/>
      <c r="D68" s="58">
        <f>D69+D71+D72</f>
        <v>3000</v>
      </c>
      <c r="E68" s="58">
        <f>E69+E71+E72</f>
        <v>0</v>
      </c>
      <c r="F68" s="59">
        <f>F69+F71+F72</f>
        <v>3000</v>
      </c>
      <c r="G68" s="59"/>
      <c r="H68" s="10"/>
      <c r="I68" s="59">
        <f>I69+I71+I72</f>
        <v>3000</v>
      </c>
      <c r="J68" s="59"/>
      <c r="K68" s="59"/>
      <c r="L68" s="59"/>
      <c r="M68" s="3"/>
      <c r="N68" s="58"/>
      <c r="O68" s="58"/>
      <c r="P68" s="58"/>
      <c r="Q68" s="101"/>
      <c r="R68" s="58"/>
      <c r="S68" s="101"/>
      <c r="T68" s="3"/>
      <c r="U68" s="49"/>
      <c r="V68" s="49"/>
    </row>
    <row r="69" spans="1:22" ht="30.75" customHeight="1" x14ac:dyDescent="0.25">
      <c r="A69" s="79">
        <v>5201</v>
      </c>
      <c r="B69" s="7" t="s">
        <v>33</v>
      </c>
      <c r="C69" s="2"/>
      <c r="D69" s="58">
        <f>D70</f>
        <v>2000</v>
      </c>
      <c r="E69" s="58">
        <f>E70</f>
        <v>0</v>
      </c>
      <c r="F69" s="59">
        <f>F70</f>
        <v>2000</v>
      </c>
      <c r="G69" s="59"/>
      <c r="H69" s="10"/>
      <c r="I69" s="59">
        <f>I70</f>
        <v>2000</v>
      </c>
      <c r="J69" s="59"/>
      <c r="K69" s="59"/>
      <c r="L69" s="59"/>
      <c r="M69" s="3"/>
      <c r="N69" s="58"/>
      <c r="O69" s="58"/>
      <c r="P69" s="3"/>
      <c r="Q69" s="101"/>
      <c r="R69" s="3"/>
      <c r="S69" s="101"/>
      <c r="T69" s="3"/>
      <c r="U69" s="49"/>
      <c r="V69" s="49"/>
    </row>
    <row r="70" spans="1:22" ht="42.75" customHeight="1" x14ac:dyDescent="0.25">
      <c r="A70" s="26"/>
      <c r="B70" s="73" t="s">
        <v>89</v>
      </c>
      <c r="C70" s="74" t="s">
        <v>150</v>
      </c>
      <c r="D70" s="64">
        <v>2000</v>
      </c>
      <c r="E70" s="3">
        <v>0</v>
      </c>
      <c r="F70" s="3">
        <v>2000</v>
      </c>
      <c r="G70" s="59"/>
      <c r="H70" s="10" t="s">
        <v>145</v>
      </c>
      <c r="I70" s="3">
        <v>2000</v>
      </c>
      <c r="J70" s="59"/>
      <c r="K70" s="59"/>
      <c r="L70" s="59"/>
      <c r="M70" s="3"/>
      <c r="N70" s="58"/>
      <c r="O70" s="58"/>
      <c r="P70" s="3"/>
      <c r="Q70" s="101"/>
      <c r="R70" s="3"/>
      <c r="S70" s="101"/>
      <c r="T70" s="3"/>
      <c r="U70" s="49"/>
      <c r="V70" s="49"/>
    </row>
    <row r="71" spans="1:22" ht="42.75" customHeight="1" x14ac:dyDescent="0.25">
      <c r="A71" s="79">
        <v>5202</v>
      </c>
      <c r="B71" s="7" t="s">
        <v>61</v>
      </c>
      <c r="C71" s="62"/>
      <c r="D71" s="64"/>
      <c r="E71" s="3"/>
      <c r="F71" s="3"/>
      <c r="G71" s="59"/>
      <c r="H71" s="10"/>
      <c r="I71" s="3"/>
      <c r="J71" s="59"/>
      <c r="K71" s="59"/>
      <c r="L71" s="59"/>
      <c r="M71" s="3"/>
      <c r="N71" s="58"/>
      <c r="O71" s="58"/>
      <c r="P71" s="3"/>
      <c r="Q71" s="101"/>
      <c r="R71" s="3"/>
      <c r="S71" s="101"/>
      <c r="T71" s="3"/>
      <c r="U71" s="49"/>
      <c r="V71" s="49"/>
    </row>
    <row r="72" spans="1:22" ht="42.75" customHeight="1" x14ac:dyDescent="0.25">
      <c r="A72" s="79">
        <v>5203</v>
      </c>
      <c r="B72" s="7" t="s">
        <v>34</v>
      </c>
      <c r="C72" s="62"/>
      <c r="D72" s="64">
        <f>D73</f>
        <v>1000</v>
      </c>
      <c r="E72" s="3">
        <f>E73</f>
        <v>0</v>
      </c>
      <c r="F72" s="3">
        <f>F73</f>
        <v>1000</v>
      </c>
      <c r="G72" s="59"/>
      <c r="I72" s="3">
        <f>I73</f>
        <v>1000</v>
      </c>
      <c r="J72" s="59"/>
      <c r="K72" s="59"/>
      <c r="L72" s="59"/>
      <c r="M72" s="3"/>
      <c r="N72" s="58"/>
      <c r="O72" s="58"/>
      <c r="P72" s="3"/>
      <c r="Q72" s="101"/>
      <c r="R72" s="3"/>
      <c r="S72" s="101"/>
      <c r="T72" s="3"/>
      <c r="U72" s="49"/>
      <c r="V72" s="49"/>
    </row>
    <row r="73" spans="1:22" ht="42.75" customHeight="1" x14ac:dyDescent="0.25">
      <c r="A73" s="72"/>
      <c r="B73" s="73" t="s">
        <v>91</v>
      </c>
      <c r="C73" s="74" t="s">
        <v>150</v>
      </c>
      <c r="D73" s="64">
        <v>1000</v>
      </c>
      <c r="E73">
        <v>0</v>
      </c>
      <c r="F73" s="3">
        <v>1000</v>
      </c>
      <c r="G73" s="59"/>
      <c r="H73" s="10" t="s">
        <v>145</v>
      </c>
      <c r="I73" s="3">
        <v>1000</v>
      </c>
      <c r="J73" s="59"/>
      <c r="K73" s="59"/>
      <c r="L73" s="59"/>
      <c r="M73" s="3"/>
      <c r="N73" s="58"/>
      <c r="O73" s="58"/>
      <c r="P73" s="3"/>
      <c r="Q73" s="101"/>
      <c r="R73" s="3"/>
      <c r="S73" s="101"/>
      <c r="T73" s="3"/>
      <c r="U73" s="49"/>
      <c r="V73" s="49"/>
    </row>
    <row r="74" spans="1:22" ht="36.75" customHeight="1" x14ac:dyDescent="0.25">
      <c r="A74" s="80" t="s">
        <v>18</v>
      </c>
      <c r="B74" s="19" t="s">
        <v>40</v>
      </c>
      <c r="C74" s="2"/>
      <c r="D74" s="58">
        <f>D75+D78+D91+D96</f>
        <v>710349</v>
      </c>
      <c r="E74" s="58">
        <f>E75+E78+E91+E96</f>
        <v>17940</v>
      </c>
      <c r="F74" s="59">
        <f>F75+F78+F91+F96</f>
        <v>469333</v>
      </c>
      <c r="G74" s="59">
        <f>G75+G78+G91+G96</f>
        <v>145182</v>
      </c>
      <c r="H74" s="10"/>
      <c r="I74" s="59">
        <f>I75+I78+I91+I96</f>
        <v>263833</v>
      </c>
      <c r="J74" s="59"/>
      <c r="K74" s="59">
        <f>K75+K78+K91+K96</f>
        <v>130182</v>
      </c>
      <c r="L74" s="59"/>
      <c r="M74" s="3"/>
      <c r="N74" s="58"/>
      <c r="O74" s="58"/>
      <c r="P74" s="58">
        <f>P75+P78+P91</f>
        <v>205500</v>
      </c>
      <c r="Q74" s="101">
        <f>Q75+Q78+Q91+Q96</f>
        <v>15000</v>
      </c>
      <c r="R74" s="58">
        <f>R75+R78+R91+R96</f>
        <v>0</v>
      </c>
      <c r="S74" s="101"/>
      <c r="T74" s="3"/>
      <c r="U74" s="49"/>
      <c r="V74" s="49"/>
    </row>
    <row r="75" spans="1:22" ht="30" customHeight="1" x14ac:dyDescent="0.25">
      <c r="A75" s="79">
        <v>5201</v>
      </c>
      <c r="B75" s="7" t="s">
        <v>33</v>
      </c>
      <c r="C75" s="2"/>
      <c r="D75" s="58">
        <f>D76+D77</f>
        <v>108580</v>
      </c>
      <c r="E75" s="58">
        <f>E76+E77</f>
        <v>0</v>
      </c>
      <c r="F75" s="59">
        <f>F76+F77</f>
        <v>108580</v>
      </c>
      <c r="G75" s="59">
        <f t="shared" ref="G75:G97" si="11">K75+O75+Q75+S75+V75</f>
        <v>58935</v>
      </c>
      <c r="H75" s="10"/>
      <c r="I75" s="59">
        <f>I76+I77</f>
        <v>106580</v>
      </c>
      <c r="J75" s="59"/>
      <c r="K75" s="59">
        <f>K76+K77</f>
        <v>58935</v>
      </c>
      <c r="L75" s="59"/>
      <c r="M75" s="3"/>
      <c r="N75" s="58"/>
      <c r="O75" s="58"/>
      <c r="P75" s="58">
        <f>P76</f>
        <v>2000</v>
      </c>
      <c r="Q75" s="101"/>
      <c r="R75" s="58">
        <f>R76+R77</f>
        <v>0</v>
      </c>
      <c r="S75" s="101"/>
      <c r="T75" s="3"/>
      <c r="U75" s="49"/>
      <c r="V75" s="49"/>
    </row>
    <row r="76" spans="1:22" ht="42.75" customHeight="1" x14ac:dyDescent="0.25">
      <c r="A76" s="79"/>
      <c r="B76" s="73" t="s">
        <v>92</v>
      </c>
      <c r="C76" s="74" t="s">
        <v>150</v>
      </c>
      <c r="D76" s="64">
        <v>2000</v>
      </c>
      <c r="E76" s="3">
        <v>0</v>
      </c>
      <c r="F76" s="3">
        <v>2000</v>
      </c>
      <c r="G76" s="59">
        <f t="shared" si="11"/>
        <v>0</v>
      </c>
      <c r="H76" s="10"/>
      <c r="I76" s="59"/>
      <c r="J76" s="59"/>
      <c r="K76" s="59"/>
      <c r="L76" s="59"/>
      <c r="M76" s="3"/>
      <c r="N76" s="58"/>
      <c r="O76" s="58"/>
      <c r="P76" s="3">
        <v>2000</v>
      </c>
      <c r="Q76" s="101"/>
      <c r="R76" s="58"/>
      <c r="S76" s="101"/>
      <c r="T76" s="3"/>
      <c r="U76" s="49"/>
      <c r="V76" s="49"/>
    </row>
    <row r="77" spans="1:22" ht="33" customHeight="1" x14ac:dyDescent="0.25">
      <c r="A77" s="80"/>
      <c r="B77" s="73" t="s">
        <v>93</v>
      </c>
      <c r="C77" s="74" t="s">
        <v>150</v>
      </c>
      <c r="D77" s="64">
        <v>106580</v>
      </c>
      <c r="E77" s="3">
        <v>0</v>
      </c>
      <c r="F77" s="3">
        <v>106580</v>
      </c>
      <c r="G77" s="59">
        <f t="shared" si="11"/>
        <v>58935</v>
      </c>
      <c r="H77" s="10" t="s">
        <v>145</v>
      </c>
      <c r="I77" s="3">
        <v>106580</v>
      </c>
      <c r="J77" s="59"/>
      <c r="K77" s="59">
        <v>58935</v>
      </c>
      <c r="L77" s="59"/>
      <c r="M77" s="3"/>
      <c r="N77" s="58"/>
      <c r="O77" s="58"/>
      <c r="P77" s="58"/>
      <c r="Q77" s="101"/>
      <c r="R77" s="3"/>
      <c r="S77" s="101"/>
      <c r="T77" s="3"/>
      <c r="U77" s="49"/>
      <c r="V77" s="49"/>
    </row>
    <row r="78" spans="1:22" ht="33" customHeight="1" x14ac:dyDescent="0.25">
      <c r="A78" s="79">
        <v>5202</v>
      </c>
      <c r="B78" s="7" t="s">
        <v>61</v>
      </c>
      <c r="C78" s="2"/>
      <c r="D78" s="59">
        <f>D79+D80+D81+D82+D83+D84+D85+D86+D87+D88+D89+D90</f>
        <v>497936</v>
      </c>
      <c r="E78" s="59">
        <f>E79+E80+E81+E90</f>
        <v>17940</v>
      </c>
      <c r="F78" s="59">
        <f>F79+F80+F81+F82++F83+F84+F85+F87+F86+F88+F89+F90</f>
        <v>256920</v>
      </c>
      <c r="G78" s="59">
        <f t="shared" si="11"/>
        <v>41994</v>
      </c>
      <c r="H78" s="10"/>
      <c r="I78" s="59">
        <f>I79+I80+I81+I86+I87+I88+I89+I90</f>
        <v>69420</v>
      </c>
      <c r="J78" s="59"/>
      <c r="K78" s="59">
        <f>K79+K80+K81+K82+K83+K84+K85+K86+K87+K88+K89+K90</f>
        <v>41994</v>
      </c>
      <c r="L78" s="59"/>
      <c r="M78" s="3"/>
      <c r="N78" s="58"/>
      <c r="O78" s="58"/>
      <c r="P78" s="58">
        <f>P81+P82+P83+P84+P85</f>
        <v>187500</v>
      </c>
      <c r="Q78" s="101"/>
      <c r="R78" s="58">
        <f>R79+R80</f>
        <v>0</v>
      </c>
      <c r="S78" s="101"/>
      <c r="T78" s="3"/>
      <c r="U78" s="49"/>
      <c r="V78" s="49"/>
    </row>
    <row r="79" spans="1:22" ht="81" customHeight="1" x14ac:dyDescent="0.25">
      <c r="A79" s="79"/>
      <c r="B79" s="65" t="s">
        <v>94</v>
      </c>
      <c r="C79" s="62" t="s">
        <v>153</v>
      </c>
      <c r="D79" s="64">
        <v>35352</v>
      </c>
      <c r="E79" s="3">
        <v>13760</v>
      </c>
      <c r="F79" s="3">
        <v>11960</v>
      </c>
      <c r="G79" s="59">
        <f t="shared" si="11"/>
        <v>11960</v>
      </c>
      <c r="H79" s="10" t="s">
        <v>145</v>
      </c>
      <c r="I79" s="3">
        <v>11960</v>
      </c>
      <c r="J79" s="59"/>
      <c r="K79" s="59">
        <v>11960</v>
      </c>
      <c r="L79" s="59"/>
      <c r="M79" s="3"/>
      <c r="N79" s="58"/>
      <c r="O79" s="58"/>
      <c r="P79" s="58"/>
      <c r="Q79" s="101"/>
      <c r="R79" s="3"/>
      <c r="S79" s="101"/>
      <c r="T79" s="3"/>
      <c r="U79" s="49"/>
      <c r="V79" s="49"/>
    </row>
    <row r="80" spans="1:22" ht="72.75" customHeight="1" x14ac:dyDescent="0.25">
      <c r="A80" s="79"/>
      <c r="B80" s="65" t="s">
        <v>95</v>
      </c>
      <c r="C80" s="62" t="s">
        <v>153</v>
      </c>
      <c r="D80" s="64">
        <v>13610</v>
      </c>
      <c r="E80" s="3">
        <v>4180</v>
      </c>
      <c r="F80" s="3">
        <v>5040</v>
      </c>
      <c r="G80" s="59">
        <f t="shared" si="11"/>
        <v>3900</v>
      </c>
      <c r="H80" s="10" t="s">
        <v>145</v>
      </c>
      <c r="I80" s="3">
        <v>5040</v>
      </c>
      <c r="J80" s="59"/>
      <c r="K80" s="59">
        <v>3900</v>
      </c>
      <c r="L80" s="59"/>
      <c r="M80" s="3"/>
      <c r="N80" s="58"/>
      <c r="O80" s="58"/>
      <c r="P80" s="58"/>
      <c r="Q80" s="101"/>
      <c r="R80" s="3"/>
      <c r="S80" s="101"/>
      <c r="T80" s="3"/>
      <c r="U80" s="49"/>
      <c r="V80" s="49"/>
    </row>
    <row r="81" spans="1:22" ht="65.25" customHeight="1" x14ac:dyDescent="0.25">
      <c r="A81" s="26"/>
      <c r="B81" s="65" t="s">
        <v>189</v>
      </c>
      <c r="C81" s="62" t="s">
        <v>150</v>
      </c>
      <c r="D81" s="64">
        <v>26124</v>
      </c>
      <c r="E81" s="3">
        <v>0</v>
      </c>
      <c r="F81" s="3">
        <v>26124</v>
      </c>
      <c r="G81" s="59">
        <f t="shared" si="11"/>
        <v>0</v>
      </c>
      <c r="H81" s="10"/>
      <c r="I81" s="59"/>
      <c r="J81" s="59"/>
      <c r="K81" s="59"/>
      <c r="L81" s="59"/>
      <c r="M81" s="3"/>
      <c r="N81" s="58"/>
      <c r="O81" s="58"/>
      <c r="P81" s="3">
        <v>26124</v>
      </c>
      <c r="Q81" s="101"/>
      <c r="R81" s="58"/>
      <c r="S81" s="101"/>
      <c r="T81" s="3"/>
      <c r="U81" s="49"/>
      <c r="V81" s="49"/>
    </row>
    <row r="82" spans="1:22" ht="65.25" customHeight="1" x14ac:dyDescent="0.25">
      <c r="A82" s="72"/>
      <c r="B82" s="75" t="s">
        <v>190</v>
      </c>
      <c r="C82" s="90" t="s">
        <v>150</v>
      </c>
      <c r="D82" s="64">
        <v>24192</v>
      </c>
      <c r="E82" s="3">
        <v>0</v>
      </c>
      <c r="F82" s="3">
        <v>24192</v>
      </c>
      <c r="G82" s="59">
        <f t="shared" si="11"/>
        <v>0</v>
      </c>
      <c r="H82" s="10"/>
      <c r="I82" s="59"/>
      <c r="J82" s="59"/>
      <c r="K82" s="59"/>
      <c r="L82" s="59"/>
      <c r="M82" s="3"/>
      <c r="N82" s="58"/>
      <c r="O82" s="58"/>
      <c r="P82" s="3">
        <v>24192</v>
      </c>
      <c r="Q82" s="101"/>
      <c r="R82" s="58"/>
      <c r="S82" s="101"/>
      <c r="T82" s="3"/>
      <c r="U82" s="49"/>
      <c r="V82" s="49"/>
    </row>
    <row r="83" spans="1:22" ht="65.25" customHeight="1" x14ac:dyDescent="0.25">
      <c r="A83" s="72"/>
      <c r="B83" s="75" t="s">
        <v>191</v>
      </c>
      <c r="C83" s="90" t="s">
        <v>150</v>
      </c>
      <c r="D83" s="64">
        <v>55008</v>
      </c>
      <c r="E83" s="3">
        <v>0</v>
      </c>
      <c r="F83" s="3">
        <v>55008</v>
      </c>
      <c r="G83" s="59">
        <f t="shared" si="11"/>
        <v>0</v>
      </c>
      <c r="H83" s="10"/>
      <c r="I83" s="59"/>
      <c r="J83" s="59"/>
      <c r="K83" s="59"/>
      <c r="L83" s="59"/>
      <c r="M83" s="3"/>
      <c r="N83" s="58"/>
      <c r="O83" s="58"/>
      <c r="P83" s="3">
        <v>55008</v>
      </c>
      <c r="Q83" s="101"/>
      <c r="R83" s="58"/>
      <c r="S83" s="101"/>
      <c r="T83" s="3"/>
      <c r="U83" s="49"/>
      <c r="V83" s="49"/>
    </row>
    <row r="84" spans="1:22" ht="65.25" customHeight="1" x14ac:dyDescent="0.25">
      <c r="A84" s="72"/>
      <c r="B84" s="75" t="s">
        <v>192</v>
      </c>
      <c r="C84" s="90" t="s">
        <v>150</v>
      </c>
      <c r="D84" s="64">
        <v>26124</v>
      </c>
      <c r="E84" s="3">
        <v>0</v>
      </c>
      <c r="F84" s="3">
        <v>26124</v>
      </c>
      <c r="G84" s="59">
        <f t="shared" si="11"/>
        <v>0</v>
      </c>
      <c r="H84" s="10"/>
      <c r="I84" s="59"/>
      <c r="J84" s="59"/>
      <c r="K84" s="59"/>
      <c r="L84" s="59"/>
      <c r="M84" s="3"/>
      <c r="N84" s="58"/>
      <c r="O84" s="58"/>
      <c r="P84" s="3">
        <v>26124</v>
      </c>
      <c r="Q84" s="101"/>
      <c r="R84" s="58"/>
      <c r="S84" s="101"/>
      <c r="T84" s="3"/>
      <c r="U84" s="49"/>
      <c r="V84" s="49"/>
    </row>
    <row r="85" spans="1:22" ht="65.25" customHeight="1" x14ac:dyDescent="0.25">
      <c r="A85" s="72"/>
      <c r="B85" s="75" t="s">
        <v>193</v>
      </c>
      <c r="C85" s="90" t="s">
        <v>150</v>
      </c>
      <c r="D85" s="64">
        <v>56052</v>
      </c>
      <c r="E85" s="3">
        <v>0</v>
      </c>
      <c r="F85" s="3">
        <v>56052</v>
      </c>
      <c r="G85" s="59">
        <f t="shared" si="11"/>
        <v>0</v>
      </c>
      <c r="H85" s="10"/>
      <c r="I85" s="59"/>
      <c r="J85" s="59"/>
      <c r="K85" s="59"/>
      <c r="L85" s="59"/>
      <c r="M85" s="3"/>
      <c r="N85" s="58"/>
      <c r="O85" s="58"/>
      <c r="P85" s="3">
        <v>56052</v>
      </c>
      <c r="Q85" s="101"/>
      <c r="R85" s="58"/>
      <c r="S85" s="101"/>
      <c r="T85" s="3"/>
      <c r="U85" s="49"/>
      <c r="V85" s="49"/>
    </row>
    <row r="86" spans="1:22" ht="65.25" customHeight="1" x14ac:dyDescent="0.25">
      <c r="A86" s="72"/>
      <c r="B86" s="75" t="s">
        <v>174</v>
      </c>
      <c r="C86" s="86" t="s">
        <v>148</v>
      </c>
      <c r="D86" s="64">
        <v>55940</v>
      </c>
      <c r="E86" s="3">
        <v>0</v>
      </c>
      <c r="F86" s="3">
        <v>4250</v>
      </c>
      <c r="G86" s="59">
        <f t="shared" si="11"/>
        <v>0</v>
      </c>
      <c r="H86" s="10" t="s">
        <v>145</v>
      </c>
      <c r="I86" s="59">
        <v>4250</v>
      </c>
      <c r="J86" s="59"/>
      <c r="K86" s="59"/>
      <c r="L86" s="59"/>
      <c r="M86" s="3"/>
      <c r="N86" s="58"/>
      <c r="O86" s="58"/>
      <c r="P86" s="3"/>
      <c r="Q86" s="101"/>
      <c r="R86" s="58"/>
      <c r="S86" s="101"/>
      <c r="T86" s="3"/>
      <c r="U86" s="49"/>
      <c r="V86" s="49"/>
    </row>
    <row r="87" spans="1:22" ht="65.25" customHeight="1" x14ac:dyDescent="0.25">
      <c r="A87" s="72"/>
      <c r="B87" s="75" t="s">
        <v>175</v>
      </c>
      <c r="C87" s="86" t="s">
        <v>148</v>
      </c>
      <c r="D87" s="64">
        <v>61928</v>
      </c>
      <c r="E87" s="3">
        <v>0</v>
      </c>
      <c r="F87" s="3">
        <v>8000</v>
      </c>
      <c r="G87" s="59">
        <f t="shared" si="11"/>
        <v>0</v>
      </c>
      <c r="H87" s="10" t="s">
        <v>145</v>
      </c>
      <c r="I87" s="59">
        <v>8000</v>
      </c>
      <c r="J87" s="59"/>
      <c r="K87" s="59"/>
      <c r="L87" s="59"/>
      <c r="M87" s="3"/>
      <c r="N87" s="58"/>
      <c r="O87" s="58"/>
      <c r="P87" s="3"/>
      <c r="Q87" s="101"/>
      <c r="R87" s="58"/>
      <c r="S87" s="101"/>
      <c r="T87" s="3"/>
      <c r="U87" s="49"/>
      <c r="V87" s="49"/>
    </row>
    <row r="88" spans="1:22" ht="65.25" customHeight="1" x14ac:dyDescent="0.25">
      <c r="A88" s="72"/>
      <c r="B88" s="75" t="s">
        <v>176</v>
      </c>
      <c r="C88" s="86" t="s">
        <v>148</v>
      </c>
      <c r="D88" s="64">
        <v>51656</v>
      </c>
      <c r="E88" s="3">
        <v>0</v>
      </c>
      <c r="F88" s="3">
        <v>3170</v>
      </c>
      <c r="G88" s="59">
        <f t="shared" si="11"/>
        <v>0</v>
      </c>
      <c r="H88" s="10" t="s">
        <v>145</v>
      </c>
      <c r="I88" s="59">
        <v>3170</v>
      </c>
      <c r="J88" s="59"/>
      <c r="K88" s="59"/>
      <c r="L88" s="59"/>
      <c r="M88" s="3"/>
      <c r="N88" s="58"/>
      <c r="O88" s="58"/>
      <c r="P88" s="3"/>
      <c r="Q88" s="101"/>
      <c r="R88" s="58"/>
      <c r="S88" s="101"/>
      <c r="T88" s="3"/>
      <c r="U88" s="49"/>
      <c r="V88" s="49"/>
    </row>
    <row r="89" spans="1:22" ht="73.5" customHeight="1" x14ac:dyDescent="0.25">
      <c r="A89" s="72"/>
      <c r="B89" s="75" t="s">
        <v>177</v>
      </c>
      <c r="C89" s="86" t="s">
        <v>148</v>
      </c>
      <c r="D89" s="64">
        <v>61950</v>
      </c>
      <c r="E89" s="3">
        <v>0</v>
      </c>
      <c r="F89" s="3">
        <v>7000</v>
      </c>
      <c r="G89" s="59">
        <f t="shared" si="11"/>
        <v>0</v>
      </c>
      <c r="H89" s="10" t="s">
        <v>145</v>
      </c>
      <c r="I89" s="59">
        <v>7000</v>
      </c>
      <c r="J89" s="59"/>
      <c r="K89" s="59"/>
      <c r="L89" s="59"/>
      <c r="M89" s="3"/>
      <c r="N89" s="58"/>
      <c r="O89" s="58"/>
      <c r="P89" s="3"/>
      <c r="Q89" s="101"/>
      <c r="R89" s="58"/>
      <c r="S89" s="101"/>
      <c r="T89" s="3"/>
      <c r="U89" s="49"/>
      <c r="V89" s="49"/>
    </row>
    <row r="90" spans="1:22" ht="65.25" customHeight="1" x14ac:dyDescent="0.25">
      <c r="A90" s="72"/>
      <c r="B90" s="73" t="s">
        <v>90</v>
      </c>
      <c r="C90" s="74" t="s">
        <v>150</v>
      </c>
      <c r="D90" s="64">
        <v>30000</v>
      </c>
      <c r="E90" s="3">
        <v>0</v>
      </c>
      <c r="F90" s="3">
        <v>30000</v>
      </c>
      <c r="G90" s="59">
        <f t="shared" si="11"/>
        <v>26134</v>
      </c>
      <c r="H90" s="10" t="s">
        <v>145</v>
      </c>
      <c r="I90" s="3">
        <v>30000</v>
      </c>
      <c r="J90" s="59"/>
      <c r="K90" s="59">
        <v>26134</v>
      </c>
      <c r="L90" s="59"/>
      <c r="M90" s="3"/>
      <c r="N90" s="58"/>
      <c r="O90" s="58"/>
      <c r="P90" s="3"/>
      <c r="Q90" s="101"/>
      <c r="R90" s="58"/>
      <c r="S90" s="101"/>
      <c r="T90" s="3"/>
      <c r="U90" s="49"/>
      <c r="V90" s="49"/>
    </row>
    <row r="91" spans="1:22" ht="65.25" customHeight="1" x14ac:dyDescent="0.25">
      <c r="A91" s="79">
        <v>5203</v>
      </c>
      <c r="B91" s="7" t="s">
        <v>34</v>
      </c>
      <c r="C91" s="62"/>
      <c r="D91" s="64">
        <f>D92++D93+D94+D95</f>
        <v>94633</v>
      </c>
      <c r="E91" s="3">
        <f>E92+E94</f>
        <v>0</v>
      </c>
      <c r="F91" s="3">
        <f>F92+F93+F94+F95</f>
        <v>94633</v>
      </c>
      <c r="G91" s="59">
        <f t="shared" si="11"/>
        <v>37085</v>
      </c>
      <c r="H91" s="10"/>
      <c r="I91" s="59">
        <f>I92+I93+I94+I95</f>
        <v>78633</v>
      </c>
      <c r="J91" s="59"/>
      <c r="K91" s="59">
        <f>K92+K93+K94+K95</f>
        <v>22085</v>
      </c>
      <c r="L91" s="59"/>
      <c r="M91" s="3"/>
      <c r="N91" s="58"/>
      <c r="O91" s="58"/>
      <c r="P91" s="3">
        <f>P92+P95</f>
        <v>16000</v>
      </c>
      <c r="Q91" s="101">
        <f>Q92+Q93+Q94+Q95</f>
        <v>15000</v>
      </c>
      <c r="R91" s="58">
        <f>R92+R94</f>
        <v>0</v>
      </c>
      <c r="S91" s="101"/>
      <c r="T91" s="3"/>
      <c r="U91" s="49"/>
      <c r="V91" s="49"/>
    </row>
    <row r="92" spans="1:22" ht="65.25" customHeight="1" x14ac:dyDescent="0.25">
      <c r="A92" s="79"/>
      <c r="B92" s="73" t="s">
        <v>96</v>
      </c>
      <c r="C92" s="74" t="s">
        <v>150</v>
      </c>
      <c r="D92" s="64">
        <v>1000</v>
      </c>
      <c r="E92" s="3">
        <v>0</v>
      </c>
      <c r="F92" s="3">
        <v>1000</v>
      </c>
      <c r="G92" s="59">
        <f t="shared" si="11"/>
        <v>0</v>
      </c>
      <c r="H92" s="10"/>
      <c r="I92" s="59"/>
      <c r="J92" s="59"/>
      <c r="K92" s="59"/>
      <c r="L92" s="59"/>
      <c r="M92" s="3"/>
      <c r="N92" s="58"/>
      <c r="O92" s="58"/>
      <c r="P92" s="3">
        <v>1000</v>
      </c>
      <c r="Q92" s="101"/>
      <c r="R92" s="58"/>
      <c r="S92" s="101"/>
      <c r="T92" s="3"/>
      <c r="U92" s="49"/>
      <c r="V92" s="49"/>
    </row>
    <row r="93" spans="1:22" ht="65.25" customHeight="1" x14ac:dyDescent="0.25">
      <c r="A93" s="79"/>
      <c r="B93" s="73" t="s">
        <v>180</v>
      </c>
      <c r="C93" s="83" t="s">
        <v>150</v>
      </c>
      <c r="D93" s="64">
        <v>4000</v>
      </c>
      <c r="E93" s="3">
        <v>0</v>
      </c>
      <c r="F93" s="3">
        <v>4000</v>
      </c>
      <c r="G93" s="59">
        <f t="shared" si="11"/>
        <v>3552</v>
      </c>
      <c r="H93" s="10" t="s">
        <v>145</v>
      </c>
      <c r="I93" s="59">
        <v>4000</v>
      </c>
      <c r="J93" s="59"/>
      <c r="K93" s="59">
        <v>3552</v>
      </c>
      <c r="L93" s="59"/>
      <c r="M93" s="3"/>
      <c r="N93" s="58"/>
      <c r="O93" s="58"/>
      <c r="P93" s="3"/>
      <c r="Q93" s="101"/>
      <c r="R93" s="58"/>
      <c r="S93" s="101"/>
      <c r="T93" s="3"/>
      <c r="U93" s="49"/>
      <c r="V93" s="49"/>
    </row>
    <row r="94" spans="1:22" ht="65.25" customHeight="1" x14ac:dyDescent="0.25">
      <c r="A94" s="79"/>
      <c r="B94" s="73" t="s">
        <v>178</v>
      </c>
      <c r="C94" s="74" t="s">
        <v>150</v>
      </c>
      <c r="D94" s="64">
        <v>67633</v>
      </c>
      <c r="E94" s="3">
        <v>0</v>
      </c>
      <c r="F94" s="3">
        <v>67633</v>
      </c>
      <c r="G94" s="59">
        <f t="shared" si="11"/>
        <v>14842</v>
      </c>
      <c r="H94" s="10" t="s">
        <v>145</v>
      </c>
      <c r="I94" s="3">
        <v>67633</v>
      </c>
      <c r="J94" s="59"/>
      <c r="K94" s="59">
        <v>14842</v>
      </c>
      <c r="L94" s="59"/>
      <c r="M94" s="3"/>
      <c r="N94" s="58"/>
      <c r="O94" s="58"/>
      <c r="P94" s="3"/>
      <c r="Q94" s="101"/>
      <c r="R94" s="3"/>
      <c r="S94" s="101"/>
      <c r="T94" s="3"/>
      <c r="U94" s="49"/>
      <c r="V94" s="49"/>
    </row>
    <row r="95" spans="1:22" ht="65.25" customHeight="1" x14ac:dyDescent="0.25">
      <c r="A95" s="46"/>
      <c r="B95" s="73" t="s">
        <v>179</v>
      </c>
      <c r="C95" s="86" t="s">
        <v>150</v>
      </c>
      <c r="D95" s="64">
        <v>22000</v>
      </c>
      <c r="E95" s="3">
        <v>0</v>
      </c>
      <c r="F95" s="3">
        <v>22000</v>
      </c>
      <c r="G95" s="59">
        <f t="shared" si="11"/>
        <v>18691</v>
      </c>
      <c r="H95" s="10" t="s">
        <v>145</v>
      </c>
      <c r="I95" s="3">
        <v>7000</v>
      </c>
      <c r="J95" s="59"/>
      <c r="K95" s="59">
        <v>3691</v>
      </c>
      <c r="L95" s="59"/>
      <c r="M95" s="3"/>
      <c r="N95" s="58"/>
      <c r="O95" s="58"/>
      <c r="P95" s="3">
        <v>15000</v>
      </c>
      <c r="Q95" s="101">
        <v>15000</v>
      </c>
      <c r="R95" s="3"/>
      <c r="S95" s="101"/>
      <c r="T95" s="3"/>
      <c r="U95" s="49"/>
      <c r="V95" s="49"/>
    </row>
    <row r="96" spans="1:22" ht="65.25" customHeight="1" x14ac:dyDescent="0.25">
      <c r="A96" s="79">
        <v>5205</v>
      </c>
      <c r="B96" s="7" t="s">
        <v>36</v>
      </c>
      <c r="C96" s="62"/>
      <c r="D96" s="64">
        <f>D97</f>
        <v>9200</v>
      </c>
      <c r="E96" s="3">
        <f>E97</f>
        <v>0</v>
      </c>
      <c r="F96" s="3">
        <f>F97</f>
        <v>9200</v>
      </c>
      <c r="G96" s="59">
        <f t="shared" si="11"/>
        <v>7168</v>
      </c>
      <c r="H96" s="10"/>
      <c r="I96" s="59">
        <f>I97</f>
        <v>9200</v>
      </c>
      <c r="J96" s="59"/>
      <c r="K96" s="59">
        <f>K97</f>
        <v>7168</v>
      </c>
      <c r="L96" s="59"/>
      <c r="M96" s="3"/>
      <c r="N96" s="58"/>
      <c r="O96" s="58"/>
      <c r="P96" s="3"/>
      <c r="Q96" s="101"/>
      <c r="R96" s="3"/>
      <c r="S96" s="101"/>
      <c r="T96" s="3"/>
      <c r="U96" s="49"/>
      <c r="V96" s="49"/>
    </row>
    <row r="97" spans="1:24" ht="65.25" customHeight="1" x14ac:dyDescent="0.25">
      <c r="A97" s="79"/>
      <c r="B97" s="73" t="s">
        <v>87</v>
      </c>
      <c r="C97" s="74" t="s">
        <v>150</v>
      </c>
      <c r="D97" s="64">
        <v>9200</v>
      </c>
      <c r="E97" s="77">
        <v>0</v>
      </c>
      <c r="F97" s="3">
        <v>9200</v>
      </c>
      <c r="G97" s="59">
        <f t="shared" si="11"/>
        <v>7168</v>
      </c>
      <c r="H97" s="10" t="s">
        <v>145</v>
      </c>
      <c r="I97" s="3">
        <v>9200</v>
      </c>
      <c r="J97" s="59"/>
      <c r="K97" s="59">
        <v>7168</v>
      </c>
      <c r="L97" s="59"/>
      <c r="M97" s="3"/>
      <c r="N97" s="58"/>
      <c r="O97" s="58"/>
      <c r="P97" s="3"/>
      <c r="Q97" s="101"/>
      <c r="R97" s="3"/>
      <c r="S97" s="101"/>
      <c r="T97" s="3"/>
      <c r="U97" s="49"/>
      <c r="V97" s="49"/>
    </row>
    <row r="98" spans="1:24" ht="44.25" customHeight="1" x14ac:dyDescent="0.25">
      <c r="A98" s="80" t="s">
        <v>19</v>
      </c>
      <c r="B98" s="19" t="s">
        <v>41</v>
      </c>
      <c r="C98" s="2"/>
      <c r="D98" s="58">
        <f t="shared" ref="D98:F99" si="12">D99</f>
        <v>14448</v>
      </c>
      <c r="E98" s="58">
        <f t="shared" si="12"/>
        <v>4334</v>
      </c>
      <c r="F98" s="59">
        <f t="shared" si="12"/>
        <v>10114</v>
      </c>
      <c r="G98" s="3">
        <f>G99</f>
        <v>10114</v>
      </c>
      <c r="H98" s="10"/>
      <c r="I98" s="59"/>
      <c r="J98" s="59"/>
      <c r="K98" s="59"/>
      <c r="L98" s="59"/>
      <c r="M98" s="3"/>
      <c r="N98" s="58"/>
      <c r="O98" s="58"/>
      <c r="P98" s="58">
        <f>P99</f>
        <v>10114</v>
      </c>
      <c r="Q98" s="103">
        <f>Q99</f>
        <v>10114</v>
      </c>
      <c r="R98" s="58"/>
      <c r="S98" s="101"/>
      <c r="T98" s="3"/>
      <c r="U98" s="49"/>
      <c r="V98" s="49"/>
    </row>
    <row r="99" spans="1:24" x14ac:dyDescent="0.25">
      <c r="A99" s="79">
        <v>5202</v>
      </c>
      <c r="B99" s="7" t="s">
        <v>61</v>
      </c>
      <c r="C99" s="2"/>
      <c r="D99" s="58">
        <f t="shared" si="12"/>
        <v>14448</v>
      </c>
      <c r="E99" s="58">
        <f t="shared" si="12"/>
        <v>4334</v>
      </c>
      <c r="F99" s="59">
        <f t="shared" si="12"/>
        <v>10114</v>
      </c>
      <c r="G99" s="3">
        <f>G100</f>
        <v>10114</v>
      </c>
      <c r="H99" s="10"/>
      <c r="I99" s="59"/>
      <c r="J99" s="59"/>
      <c r="K99" s="59"/>
      <c r="L99" s="59"/>
      <c r="M99" s="3"/>
      <c r="N99" s="58"/>
      <c r="O99" s="58"/>
      <c r="P99" s="58">
        <f>P100</f>
        <v>10114</v>
      </c>
      <c r="Q99" s="103">
        <f>Q100</f>
        <v>10114</v>
      </c>
      <c r="R99" s="58"/>
      <c r="S99" s="101"/>
      <c r="T99" s="3"/>
      <c r="U99" s="49"/>
      <c r="V99" s="49"/>
    </row>
    <row r="100" spans="1:24" ht="47.25" customHeight="1" x14ac:dyDescent="0.25">
      <c r="A100" s="79"/>
      <c r="B100" s="65" t="s">
        <v>97</v>
      </c>
      <c r="C100" s="62" t="s">
        <v>149</v>
      </c>
      <c r="D100" s="64">
        <v>14448</v>
      </c>
      <c r="E100" s="3">
        <v>4334</v>
      </c>
      <c r="F100" s="3">
        <v>10114</v>
      </c>
      <c r="G100" s="59">
        <f>K100+O100+Q100+S100+V100</f>
        <v>10114</v>
      </c>
      <c r="H100" s="10"/>
      <c r="I100" s="59"/>
      <c r="J100" s="59"/>
      <c r="K100" s="59"/>
      <c r="L100" s="59"/>
      <c r="M100" s="3"/>
      <c r="N100" s="58"/>
      <c r="O100" s="58"/>
      <c r="P100" s="3">
        <v>10114</v>
      </c>
      <c r="Q100" s="103">
        <v>10114</v>
      </c>
      <c r="R100" s="58"/>
      <c r="S100" s="101"/>
      <c r="T100" s="3"/>
      <c r="U100" s="49"/>
      <c r="V100" s="49"/>
    </row>
    <row r="101" spans="1:24" ht="37.5" customHeight="1" x14ac:dyDescent="0.25">
      <c r="A101" s="80" t="s">
        <v>20</v>
      </c>
      <c r="B101" s="19" t="s">
        <v>42</v>
      </c>
      <c r="C101" s="2"/>
      <c r="D101" s="58">
        <f>D102+D104</f>
        <v>45103</v>
      </c>
      <c r="E101" s="58">
        <f>E102+E104</f>
        <v>0</v>
      </c>
      <c r="F101" s="59">
        <f>F102+F104</f>
        <v>12290</v>
      </c>
      <c r="G101" s="3">
        <f>G102+G104</f>
        <v>12286</v>
      </c>
      <c r="H101" s="10"/>
      <c r="I101" s="59">
        <f>I102+I104</f>
        <v>12290</v>
      </c>
      <c r="J101" s="59"/>
      <c r="K101" s="59">
        <f>K102+K104</f>
        <v>12286</v>
      </c>
      <c r="L101" s="59"/>
      <c r="M101" s="3"/>
      <c r="N101" s="58"/>
      <c r="O101" s="58"/>
      <c r="P101" s="58"/>
      <c r="Q101" s="101"/>
      <c r="R101" s="58">
        <f>R102+R104</f>
        <v>0</v>
      </c>
      <c r="S101" s="101"/>
      <c r="T101" s="3"/>
      <c r="U101" s="49"/>
      <c r="V101" s="49"/>
    </row>
    <row r="102" spans="1:24" x14ac:dyDescent="0.25">
      <c r="A102" s="79">
        <v>5202</v>
      </c>
      <c r="B102" s="7" t="s">
        <v>61</v>
      </c>
      <c r="C102" s="2"/>
      <c r="D102" s="58">
        <f>D103</f>
        <v>45103</v>
      </c>
      <c r="E102" s="58">
        <f>E103</f>
        <v>0</v>
      </c>
      <c r="F102" s="59">
        <f>F103</f>
        <v>12290</v>
      </c>
      <c r="G102" s="3">
        <f>G103</f>
        <v>12286</v>
      </c>
      <c r="H102" s="10"/>
      <c r="I102" s="59">
        <f>I103</f>
        <v>12290</v>
      </c>
      <c r="J102" s="59"/>
      <c r="K102" s="59">
        <f>K103</f>
        <v>12286</v>
      </c>
      <c r="L102" s="59"/>
      <c r="M102" s="3"/>
      <c r="N102" s="58"/>
      <c r="O102" s="58"/>
      <c r="P102" s="58"/>
      <c r="Q102" s="101"/>
      <c r="R102" s="59">
        <f>R103</f>
        <v>0</v>
      </c>
      <c r="S102" s="101"/>
      <c r="T102" s="3"/>
      <c r="U102" s="49"/>
      <c r="V102" s="49"/>
    </row>
    <row r="103" spans="1:24" ht="60" customHeight="1" x14ac:dyDescent="0.25">
      <c r="A103" s="26"/>
      <c r="B103" s="65" t="s">
        <v>98</v>
      </c>
      <c r="C103" s="62" t="s">
        <v>153</v>
      </c>
      <c r="D103" s="64">
        <v>45103</v>
      </c>
      <c r="E103" s="71">
        <v>0</v>
      </c>
      <c r="F103" s="3">
        <v>12290</v>
      </c>
      <c r="G103" s="59">
        <f>K103+O103+Q103+S103+V103</f>
        <v>12286</v>
      </c>
      <c r="H103" s="10" t="s">
        <v>145</v>
      </c>
      <c r="I103" s="3">
        <v>12290</v>
      </c>
      <c r="J103" s="59"/>
      <c r="K103" s="59">
        <v>12286</v>
      </c>
      <c r="L103" s="59"/>
      <c r="M103" s="3"/>
      <c r="N103" s="58"/>
      <c r="O103" s="58"/>
      <c r="P103" s="58"/>
      <c r="Q103" s="101"/>
      <c r="R103" s="3"/>
      <c r="S103" s="101"/>
      <c r="T103" s="3"/>
      <c r="U103" s="49"/>
      <c r="V103" s="49"/>
    </row>
    <row r="104" spans="1:24" ht="52.5" customHeight="1" x14ac:dyDescent="0.25">
      <c r="A104" s="79">
        <v>5203</v>
      </c>
      <c r="B104" s="7" t="s">
        <v>34</v>
      </c>
      <c r="C104" s="62"/>
      <c r="D104" s="64"/>
      <c r="E104" s="71"/>
      <c r="F104" s="3"/>
      <c r="G104" s="3"/>
      <c r="H104" s="10"/>
      <c r="I104" s="3"/>
      <c r="J104" s="59"/>
      <c r="K104" s="59"/>
      <c r="L104" s="59"/>
      <c r="M104" s="3"/>
      <c r="N104" s="58"/>
      <c r="O104" s="58"/>
      <c r="P104" s="58"/>
      <c r="Q104" s="101"/>
      <c r="R104" s="3"/>
      <c r="S104" s="101"/>
      <c r="T104" s="3"/>
      <c r="U104" s="49"/>
      <c r="V104" s="49"/>
    </row>
    <row r="105" spans="1:24" ht="57.75" customHeight="1" x14ac:dyDescent="0.25">
      <c r="A105" s="94" t="s">
        <v>21</v>
      </c>
      <c r="B105" s="19" t="s">
        <v>43</v>
      </c>
      <c r="C105" s="2"/>
      <c r="D105" s="58">
        <f>D106+D108+D110+D118+D116</f>
        <v>145990372</v>
      </c>
      <c r="E105" s="58">
        <f>E106+E108+E110+E118+E116</f>
        <v>4283899</v>
      </c>
      <c r="F105" s="59">
        <f>F106+F108+F110+F118+F116</f>
        <v>53260885</v>
      </c>
      <c r="G105" s="59">
        <f t="shared" ref="G105" si="13">K105+O105+Q105+S105+V105</f>
        <v>157440</v>
      </c>
      <c r="H105" s="10"/>
      <c r="I105" s="59"/>
      <c r="J105" s="59"/>
      <c r="K105" s="59"/>
      <c r="L105" s="59"/>
      <c r="M105" s="3"/>
      <c r="N105" s="58"/>
      <c r="O105" s="58"/>
      <c r="P105" s="58">
        <v>1287857</v>
      </c>
      <c r="Q105" s="101">
        <f>Q106+Q108+Q110+Q116+Q118</f>
        <v>144845</v>
      </c>
      <c r="R105" s="58">
        <f>R106+R108++R110+R118</f>
        <v>50858919</v>
      </c>
      <c r="S105" s="101">
        <f>S106+S108+S110+S116+S118</f>
        <v>12595</v>
      </c>
      <c r="T105" s="3"/>
      <c r="U105" s="49">
        <f>U118</f>
        <v>1114109</v>
      </c>
      <c r="V105" s="49"/>
      <c r="X105" s="92">
        <f>S105+Q105</f>
        <v>157440</v>
      </c>
    </row>
    <row r="106" spans="1:24" ht="45" customHeight="1" x14ac:dyDescent="0.25">
      <c r="A106" s="79">
        <v>5201</v>
      </c>
      <c r="B106" s="7" t="s">
        <v>33</v>
      </c>
      <c r="C106" s="2"/>
      <c r="D106" s="58">
        <f>D107</f>
        <v>3500</v>
      </c>
      <c r="E106" s="58">
        <f>E107</f>
        <v>0</v>
      </c>
      <c r="F106" s="59">
        <f>F107</f>
        <v>3500</v>
      </c>
      <c r="G106" s="3"/>
      <c r="H106" s="10"/>
      <c r="I106" s="59"/>
      <c r="J106" s="59"/>
      <c r="K106" s="59"/>
      <c r="L106" s="59"/>
      <c r="M106" s="3"/>
      <c r="N106" s="58"/>
      <c r="O106" s="58"/>
      <c r="P106" s="59">
        <f>P107</f>
        <v>3500</v>
      </c>
      <c r="Q106" s="101"/>
      <c r="R106" s="58"/>
      <c r="S106" s="101"/>
      <c r="T106" s="3"/>
      <c r="U106" s="49"/>
      <c r="V106" s="49"/>
    </row>
    <row r="107" spans="1:24" ht="45" customHeight="1" x14ac:dyDescent="0.25">
      <c r="A107" s="80"/>
      <c r="B107" s="73" t="s">
        <v>100</v>
      </c>
      <c r="C107" s="74" t="s">
        <v>150</v>
      </c>
      <c r="D107" s="64">
        <v>3500</v>
      </c>
      <c r="E107" s="3">
        <v>0</v>
      </c>
      <c r="F107" s="3">
        <v>3500</v>
      </c>
      <c r="G107" s="3"/>
      <c r="H107" s="10"/>
      <c r="I107" s="59"/>
      <c r="J107" s="59"/>
      <c r="K107" s="59"/>
      <c r="L107" s="59"/>
      <c r="M107" s="3"/>
      <c r="N107" s="58"/>
      <c r="O107" s="58"/>
      <c r="P107" s="3">
        <v>3500</v>
      </c>
      <c r="Q107" s="101"/>
      <c r="R107" s="58"/>
      <c r="S107" s="101"/>
      <c r="T107" s="3"/>
      <c r="U107" s="49"/>
      <c r="V107" s="49"/>
    </row>
    <row r="108" spans="1:24" ht="45" customHeight="1" x14ac:dyDescent="0.25">
      <c r="A108" s="79">
        <v>5202</v>
      </c>
      <c r="B108" s="7" t="s">
        <v>61</v>
      </c>
      <c r="C108" s="2"/>
      <c r="D108" s="59">
        <f>D109</f>
        <v>4351766</v>
      </c>
      <c r="E108" s="59">
        <f>E109</f>
        <v>2846766</v>
      </c>
      <c r="F108" s="59">
        <f>F109</f>
        <v>1505000</v>
      </c>
      <c r="G108" s="3"/>
      <c r="H108" s="10"/>
      <c r="I108" s="59"/>
      <c r="J108" s="59"/>
      <c r="K108" s="59"/>
      <c r="L108" s="59"/>
      <c r="M108" s="3"/>
      <c r="N108" s="58"/>
      <c r="O108" s="58"/>
      <c r="P108" s="58"/>
      <c r="Q108" s="101">
        <f>Q109</f>
        <v>0</v>
      </c>
      <c r="R108" s="59">
        <f>R109</f>
        <v>1505000</v>
      </c>
      <c r="S108" s="101"/>
      <c r="T108" s="3"/>
      <c r="U108" s="49"/>
      <c r="V108" s="49"/>
    </row>
    <row r="109" spans="1:24" ht="46.5" customHeight="1" x14ac:dyDescent="0.25">
      <c r="A109" s="72"/>
      <c r="B109" s="65" t="s">
        <v>101</v>
      </c>
      <c r="C109" s="62" t="s">
        <v>154</v>
      </c>
      <c r="D109" s="64">
        <v>4351766</v>
      </c>
      <c r="E109" s="68">
        <v>2846766</v>
      </c>
      <c r="F109" s="3">
        <v>1505000</v>
      </c>
      <c r="G109" s="3"/>
      <c r="H109" s="10"/>
      <c r="I109" s="59"/>
      <c r="J109" s="59"/>
      <c r="K109" s="59"/>
      <c r="L109" s="59"/>
      <c r="M109" s="3"/>
      <c r="N109" s="58"/>
      <c r="O109" s="58"/>
      <c r="P109" s="58"/>
      <c r="Q109" s="101"/>
      <c r="R109" s="3">
        <v>1505000</v>
      </c>
      <c r="S109" s="101"/>
      <c r="T109" s="3"/>
      <c r="U109" s="49"/>
      <c r="V109" s="49"/>
    </row>
    <row r="110" spans="1:24" ht="44.25" customHeight="1" x14ac:dyDescent="0.25">
      <c r="A110" s="79">
        <v>5203</v>
      </c>
      <c r="B110" s="7" t="s">
        <v>34</v>
      </c>
      <c r="C110" s="62"/>
      <c r="D110" s="64">
        <f>D111+D112+D113+D114+D115</f>
        <v>243832</v>
      </c>
      <c r="E110" s="68">
        <f>E111</f>
        <v>0</v>
      </c>
      <c r="F110" s="3">
        <f>F111+F112+F113+F114+F115</f>
        <v>243832</v>
      </c>
      <c r="G110" s="59">
        <f>K110+O110+Q110+S110+V110</f>
        <v>49949</v>
      </c>
      <c r="H110" s="10"/>
      <c r="I110" s="59"/>
      <c r="J110" s="59"/>
      <c r="K110" s="59"/>
      <c r="L110" s="59"/>
      <c r="M110" s="3"/>
      <c r="N110" s="58"/>
      <c r="O110" s="58"/>
      <c r="P110" s="3">
        <f>P112+P111</f>
        <v>215000</v>
      </c>
      <c r="Q110" s="101">
        <f>Q111+Q112+Q113+Q114+Q115</f>
        <v>37354</v>
      </c>
      <c r="R110" s="3">
        <f>R111+R112+R113+R114+R115</f>
        <v>28832</v>
      </c>
      <c r="S110" s="101">
        <f>S111+S112+S113+S114+S115</f>
        <v>12595</v>
      </c>
      <c r="T110" s="3"/>
      <c r="U110" s="49"/>
      <c r="V110" s="49"/>
    </row>
    <row r="111" spans="1:24" ht="59.25" customHeight="1" x14ac:dyDescent="0.25">
      <c r="A111" s="72"/>
      <c r="B111" s="73" t="s">
        <v>182</v>
      </c>
      <c r="C111" s="74" t="s">
        <v>150</v>
      </c>
      <c r="D111" s="64">
        <v>15000</v>
      </c>
      <c r="E111" s="3">
        <v>0</v>
      </c>
      <c r="F111" s="3">
        <v>15000</v>
      </c>
      <c r="G111" s="59">
        <f>K111+O111+Q111+S111+V111</f>
        <v>2220</v>
      </c>
      <c r="H111" s="10"/>
      <c r="I111" s="59"/>
      <c r="J111" s="59"/>
      <c r="K111" s="59"/>
      <c r="L111" s="59"/>
      <c r="M111" s="3"/>
      <c r="N111" s="58"/>
      <c r="O111" s="58"/>
      <c r="P111" s="3">
        <v>15000</v>
      </c>
      <c r="Q111" s="102">
        <v>2220</v>
      </c>
      <c r="R111" s="3"/>
      <c r="S111" s="101"/>
      <c r="T111" s="3"/>
      <c r="U111" s="49"/>
      <c r="V111" s="49"/>
    </row>
    <row r="112" spans="1:24" ht="59.25" customHeight="1" x14ac:dyDescent="0.25">
      <c r="A112" s="26"/>
      <c r="B112" s="71" t="s">
        <v>181</v>
      </c>
      <c r="C112" s="87" t="s">
        <v>150</v>
      </c>
      <c r="D112" s="64">
        <v>200000</v>
      </c>
      <c r="E112" s="3">
        <v>0</v>
      </c>
      <c r="F112" s="3">
        <v>200000</v>
      </c>
      <c r="G112" s="59">
        <f>K112+O112+Q112+S112+V112</f>
        <v>35134</v>
      </c>
      <c r="H112" s="10"/>
      <c r="I112" s="59"/>
      <c r="J112" s="59"/>
      <c r="K112" s="59"/>
      <c r="L112" s="59"/>
      <c r="M112" s="3"/>
      <c r="N112" s="58"/>
      <c r="O112" s="58"/>
      <c r="P112" s="3">
        <v>200000</v>
      </c>
      <c r="Q112" s="101">
        <v>35134</v>
      </c>
      <c r="R112" s="3"/>
      <c r="S112" s="101"/>
      <c r="T112" s="3"/>
      <c r="U112" s="49"/>
      <c r="V112" s="49"/>
    </row>
    <row r="113" spans="1:22" ht="59.25" customHeight="1" x14ac:dyDescent="0.25">
      <c r="A113" s="26"/>
      <c r="B113" s="73" t="s">
        <v>196</v>
      </c>
      <c r="C113" s="91" t="s">
        <v>150</v>
      </c>
      <c r="D113" s="64">
        <v>9981</v>
      </c>
      <c r="E113" s="3">
        <v>0</v>
      </c>
      <c r="F113" s="3">
        <v>9981</v>
      </c>
      <c r="G113" s="59">
        <f t="shared" ref="G113:G117" si="14">K113+O113+Q113+S113+V113</f>
        <v>3513</v>
      </c>
      <c r="H113" s="10"/>
      <c r="I113" s="59"/>
      <c r="J113" s="59"/>
      <c r="K113" s="59"/>
      <c r="L113" s="59"/>
      <c r="M113" s="3"/>
      <c r="N113" s="58"/>
      <c r="O113" s="58"/>
      <c r="P113" s="3"/>
      <c r="Q113" s="101"/>
      <c r="R113" s="3">
        <v>9981</v>
      </c>
      <c r="S113" s="101">
        <v>3513</v>
      </c>
      <c r="T113" s="3"/>
      <c r="U113" s="49"/>
      <c r="V113" s="49"/>
    </row>
    <row r="114" spans="1:22" ht="59.25" customHeight="1" x14ac:dyDescent="0.25">
      <c r="A114" s="26"/>
      <c r="B114" s="73" t="s">
        <v>197</v>
      </c>
      <c r="C114" s="91" t="s">
        <v>150</v>
      </c>
      <c r="D114" s="64">
        <v>9712</v>
      </c>
      <c r="E114" s="3">
        <v>0</v>
      </c>
      <c r="F114" s="3">
        <v>9712</v>
      </c>
      <c r="G114" s="59">
        <f t="shared" si="14"/>
        <v>4645</v>
      </c>
      <c r="H114" s="10"/>
      <c r="I114" s="59"/>
      <c r="J114" s="59"/>
      <c r="K114" s="59"/>
      <c r="L114" s="59"/>
      <c r="M114" s="3"/>
      <c r="N114" s="58"/>
      <c r="O114" s="58"/>
      <c r="P114" s="3"/>
      <c r="Q114" s="101"/>
      <c r="R114" s="3">
        <v>9712</v>
      </c>
      <c r="S114" s="101">
        <v>4645</v>
      </c>
      <c r="T114" s="3"/>
      <c r="U114" s="49"/>
      <c r="V114" s="49"/>
    </row>
    <row r="115" spans="1:22" ht="59.25" customHeight="1" x14ac:dyDescent="0.25">
      <c r="A115" s="26"/>
      <c r="B115" s="73" t="s">
        <v>198</v>
      </c>
      <c r="C115" s="91" t="s">
        <v>150</v>
      </c>
      <c r="D115" s="64">
        <v>9139</v>
      </c>
      <c r="E115" s="3">
        <v>0</v>
      </c>
      <c r="F115" s="3">
        <v>9139</v>
      </c>
      <c r="G115" s="59">
        <f t="shared" si="14"/>
        <v>4437</v>
      </c>
      <c r="H115" s="10"/>
      <c r="I115" s="59"/>
      <c r="J115" s="59"/>
      <c r="K115" s="59"/>
      <c r="L115" s="59"/>
      <c r="M115" s="3"/>
      <c r="N115" s="58"/>
      <c r="O115" s="58"/>
      <c r="P115" s="3"/>
      <c r="Q115" s="101"/>
      <c r="R115" s="3">
        <v>9139</v>
      </c>
      <c r="S115" s="101">
        <v>4437</v>
      </c>
      <c r="T115" s="3"/>
      <c r="U115" s="49"/>
      <c r="V115" s="49"/>
    </row>
    <row r="116" spans="1:22" ht="59.25" customHeight="1" x14ac:dyDescent="0.25">
      <c r="A116" s="79">
        <v>5204</v>
      </c>
      <c r="B116" s="7" t="s">
        <v>35</v>
      </c>
      <c r="C116" s="90"/>
      <c r="D116" s="64">
        <f>D117</f>
        <v>12000</v>
      </c>
      <c r="E116" s="3">
        <f>E117</f>
        <v>0</v>
      </c>
      <c r="F116" s="3">
        <f>F117</f>
        <v>12000</v>
      </c>
      <c r="G116" s="3"/>
      <c r="H116" s="10"/>
      <c r="I116" s="59"/>
      <c r="J116" s="59"/>
      <c r="K116" s="59"/>
      <c r="L116" s="59"/>
      <c r="M116" s="3"/>
      <c r="N116" s="58"/>
      <c r="O116" s="58"/>
      <c r="P116" s="3">
        <f>P117</f>
        <v>12000</v>
      </c>
      <c r="Q116" s="101">
        <f>Q117</f>
        <v>0</v>
      </c>
      <c r="R116" s="3"/>
      <c r="S116" s="101"/>
      <c r="T116" s="3"/>
      <c r="U116" s="49"/>
      <c r="V116" s="49"/>
    </row>
    <row r="117" spans="1:22" ht="59.25" customHeight="1" x14ac:dyDescent="0.25">
      <c r="A117" s="72"/>
      <c r="B117" s="71" t="s">
        <v>195</v>
      </c>
      <c r="C117" s="90" t="s">
        <v>150</v>
      </c>
      <c r="D117" s="64">
        <v>12000</v>
      </c>
      <c r="E117" s="3">
        <v>0</v>
      </c>
      <c r="F117" s="3">
        <v>12000</v>
      </c>
      <c r="G117" s="59">
        <f t="shared" si="14"/>
        <v>0</v>
      </c>
      <c r="H117" s="10"/>
      <c r="I117" s="59"/>
      <c r="J117" s="59"/>
      <c r="K117" s="59"/>
      <c r="L117" s="59"/>
      <c r="M117" s="3"/>
      <c r="N117" s="58"/>
      <c r="O117" s="58"/>
      <c r="P117" s="3">
        <v>12000</v>
      </c>
      <c r="Q117" s="101"/>
      <c r="R117" s="3"/>
      <c r="S117" s="101"/>
      <c r="T117" s="3"/>
      <c r="U117" s="49"/>
      <c r="V117" s="49"/>
    </row>
    <row r="118" spans="1:22" ht="59.25" customHeight="1" x14ac:dyDescent="0.25">
      <c r="A118" s="79">
        <v>5206</v>
      </c>
      <c r="B118" s="7" t="s">
        <v>62</v>
      </c>
      <c r="C118" s="62"/>
      <c r="D118" s="64">
        <f>D119+D143</f>
        <v>141379274</v>
      </c>
      <c r="E118" s="3">
        <f>E119+E143</f>
        <v>1437133</v>
      </c>
      <c r="F118" s="3">
        <f>F119+F143</f>
        <v>51496553</v>
      </c>
      <c r="G118" s="59">
        <f>K118+O118+Q118+S118+V118</f>
        <v>107491</v>
      </c>
      <c r="H118" s="10"/>
      <c r="I118" s="59">
        <f>I119+I143</f>
        <v>0</v>
      </c>
      <c r="J118" s="59"/>
      <c r="K118" s="59"/>
      <c r="L118" s="59"/>
      <c r="M118" s="3"/>
      <c r="N118" s="58"/>
      <c r="O118" s="58"/>
      <c r="P118" s="3">
        <f>P119+P143</f>
        <v>1057357</v>
      </c>
      <c r="Q118" s="101">
        <f>Q119+Q143</f>
        <v>107491</v>
      </c>
      <c r="R118" s="3">
        <f>R119</f>
        <v>49325087</v>
      </c>
      <c r="S118" s="101"/>
      <c r="T118" s="3"/>
      <c r="U118" s="49">
        <f>U119</f>
        <v>1114109</v>
      </c>
      <c r="V118" s="49"/>
    </row>
    <row r="119" spans="1:22" ht="46.5" customHeight="1" x14ac:dyDescent="0.25">
      <c r="A119" s="79"/>
      <c r="B119" s="7" t="s">
        <v>66</v>
      </c>
      <c r="C119" s="62"/>
      <c r="D119" s="64">
        <f>D120+D121+D122+D123+D124+D125+D126+D127+D128+D129+D130+D131+D132+D133+D134+D135+D136+D137+D138+D139+D140+D141+D142</f>
        <v>141268724</v>
      </c>
      <c r="E119" s="3">
        <f>E120+E121+E122+E123+E124+E125+E126+E127+E128+E129+E130+E131+E132+E133+E134+E135+E136+E137+E138+E139+E140+E142</f>
        <v>1419538</v>
      </c>
      <c r="F119" s="3">
        <f>F120+F121+F122+F123+F124+F125+F126+F127+F128+F129+F130+F132+F131+F133+F134+F135+F136+F137+F138+F139+F140+F141+F142</f>
        <v>51403598</v>
      </c>
      <c r="G119" s="59">
        <f t="shared" ref="G119:G137" si="15">K119+O119+Q119+S119+V119</f>
        <v>105536</v>
      </c>
      <c r="H119" s="10"/>
      <c r="I119" s="59">
        <f>I142</f>
        <v>0</v>
      </c>
      <c r="J119" s="59"/>
      <c r="K119" s="59"/>
      <c r="L119" s="59"/>
      <c r="M119" s="3"/>
      <c r="N119" s="58"/>
      <c r="O119" s="58"/>
      <c r="P119" s="3">
        <f>P128+P130+P131+P132+P133+P138+P140+P141+P142</f>
        <v>964402</v>
      </c>
      <c r="Q119" s="101">
        <f>Q120+Q121+Q122+Q123+Q124+Q125+Q126+Q127+Q128+Q129+Q130+Q131+Q132+Q133+Q134+Q135+Q136+Q137+Q138+Q139+Q140+Q141+Q142</f>
        <v>105536</v>
      </c>
      <c r="R119" s="3">
        <f>R120+R121+R122+R123+R124+R125+R126+R127+R128+R129+R133+R135+R136+R137+R139+R141</f>
        <v>49325087</v>
      </c>
      <c r="S119" s="101"/>
      <c r="T119" s="3"/>
      <c r="U119" s="49">
        <f>U134</f>
        <v>1114109</v>
      </c>
      <c r="V119" s="49"/>
    </row>
    <row r="120" spans="1:22" ht="59.25" customHeight="1" x14ac:dyDescent="0.25">
      <c r="A120" s="79"/>
      <c r="B120" s="65" t="s">
        <v>102</v>
      </c>
      <c r="C120" s="62" t="s">
        <v>155</v>
      </c>
      <c r="D120" s="64">
        <v>7958625</v>
      </c>
      <c r="E120" s="3">
        <v>1157762</v>
      </c>
      <c r="F120" s="3">
        <v>6800863</v>
      </c>
      <c r="G120" s="59">
        <f t="shared" si="15"/>
        <v>0</v>
      </c>
      <c r="H120" s="10"/>
      <c r="I120" s="59"/>
      <c r="J120" s="59"/>
      <c r="K120" s="59"/>
      <c r="L120" s="59"/>
      <c r="M120" s="3"/>
      <c r="N120" s="58"/>
      <c r="O120" s="58"/>
      <c r="P120" s="3"/>
      <c r="Q120" s="101"/>
      <c r="R120" s="3">
        <v>6800863</v>
      </c>
      <c r="S120" s="101"/>
      <c r="T120" s="3"/>
      <c r="U120" s="49"/>
      <c r="V120" s="49"/>
    </row>
    <row r="121" spans="1:22" ht="59.25" customHeight="1" x14ac:dyDescent="0.25">
      <c r="A121" s="79"/>
      <c r="B121" s="65" t="s">
        <v>103</v>
      </c>
      <c r="C121" s="62" t="s">
        <v>156</v>
      </c>
      <c r="D121" s="64">
        <v>684711</v>
      </c>
      <c r="E121" s="3">
        <v>14711</v>
      </c>
      <c r="F121" s="3">
        <v>670000</v>
      </c>
      <c r="G121" s="59">
        <f t="shared" si="15"/>
        <v>0</v>
      </c>
      <c r="H121" s="10"/>
      <c r="I121" s="59"/>
      <c r="J121" s="59"/>
      <c r="K121" s="59"/>
      <c r="L121" s="59"/>
      <c r="M121" s="3"/>
      <c r="N121" s="58"/>
      <c r="O121" s="58"/>
      <c r="P121" s="3"/>
      <c r="Q121" s="101"/>
      <c r="R121" s="3">
        <v>670000</v>
      </c>
      <c r="S121" s="101"/>
      <c r="T121" s="3"/>
      <c r="U121" s="49"/>
      <c r="V121" s="49"/>
    </row>
    <row r="122" spans="1:22" ht="59.25" customHeight="1" x14ac:dyDescent="0.25">
      <c r="A122" s="79"/>
      <c r="B122" s="69" t="s">
        <v>104</v>
      </c>
      <c r="C122" s="62" t="s">
        <v>156</v>
      </c>
      <c r="D122" s="64">
        <v>538600</v>
      </c>
      <c r="E122" s="3">
        <v>0</v>
      </c>
      <c r="F122" s="3">
        <v>538600</v>
      </c>
      <c r="G122" s="59">
        <f t="shared" si="15"/>
        <v>0</v>
      </c>
      <c r="H122" s="10"/>
      <c r="I122" s="59"/>
      <c r="J122" s="59"/>
      <c r="K122" s="59"/>
      <c r="L122" s="59"/>
      <c r="M122" s="3"/>
      <c r="N122" s="58"/>
      <c r="O122" s="58"/>
      <c r="P122" s="3"/>
      <c r="Q122" s="101"/>
      <c r="R122" s="3">
        <v>538600</v>
      </c>
      <c r="S122" s="101"/>
      <c r="T122" s="3"/>
      <c r="U122" s="49"/>
      <c r="V122" s="49"/>
    </row>
    <row r="123" spans="1:22" ht="59.25" customHeight="1" x14ac:dyDescent="0.25">
      <c r="A123" s="79"/>
      <c r="B123" s="65" t="s">
        <v>105</v>
      </c>
      <c r="C123" s="62" t="s">
        <v>156</v>
      </c>
      <c r="D123" s="64">
        <v>434282</v>
      </c>
      <c r="E123" s="3">
        <v>4282</v>
      </c>
      <c r="F123" s="3">
        <v>430000</v>
      </c>
      <c r="G123" s="59">
        <f t="shared" si="15"/>
        <v>0</v>
      </c>
      <c r="H123" s="10"/>
      <c r="I123" s="59"/>
      <c r="J123" s="59"/>
      <c r="K123" s="59"/>
      <c r="L123" s="59"/>
      <c r="M123" s="3"/>
      <c r="N123" s="58"/>
      <c r="O123" s="58"/>
      <c r="P123" s="3"/>
      <c r="Q123" s="101"/>
      <c r="R123" s="3">
        <v>430000</v>
      </c>
      <c r="S123" s="101"/>
      <c r="T123" s="3"/>
      <c r="U123" s="49"/>
      <c r="V123" s="49"/>
    </row>
    <row r="124" spans="1:22" ht="59.25" customHeight="1" x14ac:dyDescent="0.25">
      <c r="A124" s="79"/>
      <c r="B124" s="65" t="s">
        <v>106</v>
      </c>
      <c r="C124" s="62" t="s">
        <v>157</v>
      </c>
      <c r="D124" s="64">
        <v>200000</v>
      </c>
      <c r="E124" s="3">
        <v>0</v>
      </c>
      <c r="F124" s="3">
        <v>200000</v>
      </c>
      <c r="G124" s="59">
        <f t="shared" si="15"/>
        <v>0</v>
      </c>
      <c r="H124" s="10"/>
      <c r="I124" s="59"/>
      <c r="J124" s="59"/>
      <c r="K124" s="59"/>
      <c r="L124" s="59"/>
      <c r="M124" s="3"/>
      <c r="N124" s="58"/>
      <c r="O124" s="58"/>
      <c r="P124" s="3"/>
      <c r="Q124" s="101"/>
      <c r="R124" s="3">
        <v>200000</v>
      </c>
      <c r="S124" s="101"/>
      <c r="T124" s="3"/>
      <c r="U124" s="49"/>
      <c r="V124" s="49"/>
    </row>
    <row r="125" spans="1:22" ht="59.25" customHeight="1" x14ac:dyDescent="0.25">
      <c r="A125" s="79"/>
      <c r="B125" s="65" t="s">
        <v>107</v>
      </c>
      <c r="C125" s="62" t="s">
        <v>158</v>
      </c>
      <c r="D125" s="64">
        <v>5637466</v>
      </c>
      <c r="E125" s="3">
        <v>41466</v>
      </c>
      <c r="F125" s="3">
        <v>5000000</v>
      </c>
      <c r="G125" s="59">
        <f t="shared" si="15"/>
        <v>0</v>
      </c>
      <c r="H125" s="10"/>
      <c r="I125" s="59"/>
      <c r="J125" s="59"/>
      <c r="K125" s="59"/>
      <c r="L125" s="59"/>
      <c r="M125" s="3"/>
      <c r="N125" s="58"/>
      <c r="O125" s="58"/>
      <c r="P125" s="3"/>
      <c r="Q125" s="101"/>
      <c r="R125" s="3">
        <v>5000000</v>
      </c>
      <c r="S125" s="101"/>
      <c r="T125" s="3"/>
      <c r="U125" s="49"/>
      <c r="V125" s="49"/>
    </row>
    <row r="126" spans="1:22" ht="59.25" customHeight="1" x14ac:dyDescent="0.25">
      <c r="A126" s="79"/>
      <c r="B126" s="65" t="s">
        <v>172</v>
      </c>
      <c r="C126" s="62" t="s">
        <v>157</v>
      </c>
      <c r="D126" s="64">
        <v>399520</v>
      </c>
      <c r="E126" s="3">
        <v>56520</v>
      </c>
      <c r="F126" s="3">
        <v>343000</v>
      </c>
      <c r="G126" s="59">
        <f t="shared" si="15"/>
        <v>0</v>
      </c>
      <c r="H126" s="10"/>
      <c r="I126" s="59"/>
      <c r="J126" s="59"/>
      <c r="K126" s="59"/>
      <c r="L126" s="59"/>
      <c r="M126" s="3"/>
      <c r="N126" s="58"/>
      <c r="O126" s="58"/>
      <c r="P126" s="3"/>
      <c r="Q126" s="101"/>
      <c r="R126" s="3">
        <v>343000</v>
      </c>
      <c r="S126" s="101"/>
      <c r="T126" s="3"/>
      <c r="U126" s="49"/>
      <c r="V126" s="49"/>
    </row>
    <row r="127" spans="1:22" ht="45" customHeight="1" x14ac:dyDescent="0.25">
      <c r="A127" s="79"/>
      <c r="B127" s="69" t="s">
        <v>108</v>
      </c>
      <c r="C127" s="62" t="s">
        <v>159</v>
      </c>
      <c r="D127" s="64">
        <v>112804984</v>
      </c>
      <c r="E127" s="3">
        <v>54984</v>
      </c>
      <c r="F127" s="3">
        <v>27500000</v>
      </c>
      <c r="G127" s="59">
        <f t="shared" si="15"/>
        <v>0</v>
      </c>
      <c r="H127" s="10"/>
      <c r="I127" s="59"/>
      <c r="J127" s="59"/>
      <c r="K127" s="59"/>
      <c r="L127" s="59"/>
      <c r="M127" s="3"/>
      <c r="N127" s="58"/>
      <c r="O127" s="58"/>
      <c r="P127" s="3"/>
      <c r="Q127" s="101"/>
      <c r="R127" s="3">
        <v>27500000</v>
      </c>
      <c r="S127" s="101"/>
      <c r="T127" s="3"/>
      <c r="U127" s="49"/>
      <c r="V127" s="49"/>
    </row>
    <row r="128" spans="1:22" ht="59.25" customHeight="1" x14ac:dyDescent="0.25">
      <c r="A128" s="79"/>
      <c r="B128" s="65" t="s">
        <v>109</v>
      </c>
      <c r="C128" s="62" t="s">
        <v>160</v>
      </c>
      <c r="D128" s="64">
        <v>2094000</v>
      </c>
      <c r="E128" s="3">
        <v>0</v>
      </c>
      <c r="F128" s="3">
        <v>2094000</v>
      </c>
      <c r="G128" s="59">
        <f t="shared" si="15"/>
        <v>0</v>
      </c>
      <c r="H128" s="10"/>
      <c r="I128" s="59"/>
      <c r="J128" s="59"/>
      <c r="K128" s="59"/>
      <c r="L128" s="59"/>
      <c r="M128" s="3"/>
      <c r="N128" s="58"/>
      <c r="O128" s="58"/>
      <c r="P128" s="3">
        <v>24000</v>
      </c>
      <c r="Q128" s="101"/>
      <c r="R128" s="3">
        <v>2070000</v>
      </c>
      <c r="S128" s="101"/>
      <c r="T128" s="3"/>
      <c r="U128" s="49"/>
      <c r="V128" s="49"/>
    </row>
    <row r="129" spans="1:22" ht="59.25" customHeight="1" x14ac:dyDescent="0.25">
      <c r="A129" s="79"/>
      <c r="B129" s="69" t="s">
        <v>110</v>
      </c>
      <c r="C129" s="62" t="s">
        <v>147</v>
      </c>
      <c r="D129" s="64">
        <v>234000</v>
      </c>
      <c r="E129" s="3">
        <v>0</v>
      </c>
      <c r="F129" s="3">
        <v>234000</v>
      </c>
      <c r="G129" s="59">
        <f t="shared" si="15"/>
        <v>0</v>
      </c>
      <c r="H129" s="10"/>
      <c r="I129" s="59"/>
      <c r="J129" s="59"/>
      <c r="K129" s="59"/>
      <c r="L129" s="59"/>
      <c r="M129" s="3"/>
      <c r="N129" s="58"/>
      <c r="O129" s="58"/>
      <c r="P129" s="3"/>
      <c r="Q129" s="101"/>
      <c r="R129" s="3">
        <v>234000</v>
      </c>
      <c r="S129" s="101"/>
      <c r="T129" s="3"/>
      <c r="U129" s="49"/>
      <c r="V129" s="49"/>
    </row>
    <row r="130" spans="1:22" ht="59.25" customHeight="1" x14ac:dyDescent="0.25">
      <c r="A130" s="79"/>
      <c r="B130" s="69" t="s">
        <v>111</v>
      </c>
      <c r="C130" s="62" t="s">
        <v>149</v>
      </c>
      <c r="D130" s="64">
        <v>24044</v>
      </c>
      <c r="E130" s="3">
        <v>23765</v>
      </c>
      <c r="F130" s="3">
        <v>279</v>
      </c>
      <c r="G130" s="59">
        <f t="shared" si="15"/>
        <v>0</v>
      </c>
      <c r="H130" s="10"/>
      <c r="I130" s="59"/>
      <c r="J130" s="59"/>
      <c r="K130" s="59"/>
      <c r="L130" s="59"/>
      <c r="M130" s="3"/>
      <c r="N130" s="58"/>
      <c r="O130" s="58"/>
      <c r="P130" s="3">
        <v>279</v>
      </c>
      <c r="Q130" s="101"/>
      <c r="R130" s="3"/>
      <c r="S130" s="101"/>
      <c r="T130" s="3"/>
      <c r="U130" s="49"/>
      <c r="V130" s="49"/>
    </row>
    <row r="131" spans="1:22" ht="59.25" customHeight="1" x14ac:dyDescent="0.25">
      <c r="A131" s="79"/>
      <c r="B131" s="69" t="s">
        <v>112</v>
      </c>
      <c r="C131" s="62" t="s">
        <v>149</v>
      </c>
      <c r="D131" s="64">
        <v>29716</v>
      </c>
      <c r="E131" s="3">
        <v>29462</v>
      </c>
      <c r="F131" s="3">
        <v>254</v>
      </c>
      <c r="G131" s="59">
        <f t="shared" si="15"/>
        <v>0</v>
      </c>
      <c r="H131" s="10"/>
      <c r="I131" s="59"/>
      <c r="J131" s="59"/>
      <c r="K131" s="59"/>
      <c r="L131" s="59"/>
      <c r="M131" s="3"/>
      <c r="N131" s="58"/>
      <c r="O131" s="58"/>
      <c r="P131" s="3">
        <v>254</v>
      </c>
      <c r="Q131" s="101"/>
      <c r="R131" s="3"/>
      <c r="S131" s="101"/>
      <c r="T131" s="3"/>
      <c r="U131" s="49"/>
      <c r="V131" s="49"/>
    </row>
    <row r="132" spans="1:22" ht="59.25" customHeight="1" x14ac:dyDescent="0.25">
      <c r="A132" s="79"/>
      <c r="B132" s="65" t="s">
        <v>113</v>
      </c>
      <c r="C132" s="62" t="s">
        <v>149</v>
      </c>
      <c r="D132" s="64">
        <v>43739</v>
      </c>
      <c r="E132" s="3">
        <v>36586</v>
      </c>
      <c r="F132" s="3">
        <v>7153</v>
      </c>
      <c r="G132" s="59">
        <f t="shared" si="15"/>
        <v>0</v>
      </c>
      <c r="H132" s="10"/>
      <c r="I132" s="59"/>
      <c r="J132" s="59"/>
      <c r="K132" s="59"/>
      <c r="L132" s="59"/>
      <c r="M132" s="3"/>
      <c r="N132" s="58"/>
      <c r="O132" s="58"/>
      <c r="P132" s="3">
        <v>7153</v>
      </c>
      <c r="Q132" s="101"/>
      <c r="R132" s="3"/>
      <c r="S132" s="101"/>
      <c r="T132" s="3"/>
      <c r="U132" s="49"/>
      <c r="V132" s="49"/>
    </row>
    <row r="133" spans="1:22" ht="59.25" customHeight="1" x14ac:dyDescent="0.25">
      <c r="A133" s="79"/>
      <c r="B133" s="65" t="s">
        <v>114</v>
      </c>
      <c r="C133" s="62" t="s">
        <v>150</v>
      </c>
      <c r="D133" s="64">
        <v>1530000</v>
      </c>
      <c r="E133" s="3">
        <v>0</v>
      </c>
      <c r="F133" s="3">
        <v>1530000</v>
      </c>
      <c r="G133" s="59">
        <f t="shared" si="15"/>
        <v>11616</v>
      </c>
      <c r="H133" s="10"/>
      <c r="I133" s="59"/>
      <c r="J133" s="59"/>
      <c r="K133" s="59"/>
      <c r="L133" s="59"/>
      <c r="M133" s="3"/>
      <c r="N133" s="58"/>
      <c r="O133" s="58"/>
      <c r="P133" s="3">
        <v>11616</v>
      </c>
      <c r="Q133" s="101">
        <v>11616</v>
      </c>
      <c r="R133" s="3">
        <v>1518384</v>
      </c>
      <c r="S133" s="101"/>
      <c r="T133" s="3"/>
      <c r="U133" s="49"/>
      <c r="V133" s="49"/>
    </row>
    <row r="134" spans="1:22" ht="59.25" customHeight="1" x14ac:dyDescent="0.25">
      <c r="A134" s="79"/>
      <c r="B134" s="65" t="s">
        <v>115</v>
      </c>
      <c r="C134" s="62" t="s">
        <v>148</v>
      </c>
      <c r="D134" s="64">
        <v>3713697</v>
      </c>
      <c r="E134" s="3">
        <v>0</v>
      </c>
      <c r="F134" s="3">
        <v>1114109</v>
      </c>
      <c r="G134" s="59">
        <f t="shared" si="15"/>
        <v>0</v>
      </c>
      <c r="H134" s="10"/>
      <c r="I134" s="59"/>
      <c r="J134" s="59"/>
      <c r="K134" s="59"/>
      <c r="L134" s="59"/>
      <c r="M134" s="3"/>
      <c r="N134" s="58"/>
      <c r="O134" s="58"/>
      <c r="P134" s="3"/>
      <c r="Q134" s="101"/>
      <c r="S134" s="101"/>
      <c r="T134" s="3">
        <v>98</v>
      </c>
      <c r="U134" s="3">
        <v>1114109</v>
      </c>
      <c r="V134" s="49"/>
    </row>
    <row r="135" spans="1:22" ht="59.25" customHeight="1" x14ac:dyDescent="0.25">
      <c r="A135" s="79"/>
      <c r="B135" s="65" t="s">
        <v>116</v>
      </c>
      <c r="C135" s="62" t="s">
        <v>150</v>
      </c>
      <c r="D135" s="64">
        <v>925610</v>
      </c>
      <c r="E135" s="3">
        <v>0</v>
      </c>
      <c r="F135" s="3">
        <v>925610</v>
      </c>
      <c r="G135" s="59">
        <f t="shared" si="15"/>
        <v>0</v>
      </c>
      <c r="H135" s="10"/>
      <c r="I135" s="59"/>
      <c r="J135" s="59"/>
      <c r="K135" s="59"/>
      <c r="L135" s="59"/>
      <c r="M135" s="3"/>
      <c r="N135" s="58"/>
      <c r="O135" s="58"/>
      <c r="P135" s="3"/>
      <c r="Q135" s="101"/>
      <c r="R135" s="3">
        <v>925610</v>
      </c>
      <c r="S135" s="101"/>
      <c r="T135" s="3"/>
      <c r="U135" s="49"/>
      <c r="V135" s="49"/>
    </row>
    <row r="136" spans="1:22" ht="59.25" customHeight="1" x14ac:dyDescent="0.25">
      <c r="A136" s="79"/>
      <c r="B136" s="65" t="s">
        <v>117</v>
      </c>
      <c r="C136" s="62" t="s">
        <v>150</v>
      </c>
      <c r="D136" s="64">
        <v>1284630</v>
      </c>
      <c r="E136" s="3">
        <v>0</v>
      </c>
      <c r="F136" s="3">
        <v>1284630</v>
      </c>
      <c r="G136" s="59">
        <f t="shared" si="15"/>
        <v>0</v>
      </c>
      <c r="H136" s="10"/>
      <c r="I136" s="59"/>
      <c r="J136" s="59"/>
      <c r="K136" s="59"/>
      <c r="L136" s="59"/>
      <c r="M136" s="3"/>
      <c r="N136" s="58"/>
      <c r="O136" s="58"/>
      <c r="P136" s="3"/>
      <c r="Q136" s="101"/>
      <c r="R136" s="3">
        <v>1284630</v>
      </c>
      <c r="S136" s="101"/>
      <c r="T136" s="3"/>
      <c r="U136" s="49"/>
      <c r="V136" s="49"/>
    </row>
    <row r="137" spans="1:22" ht="59.25" customHeight="1" x14ac:dyDescent="0.25">
      <c r="A137" s="79"/>
      <c r="B137" s="65" t="s">
        <v>118</v>
      </c>
      <c r="C137" s="62" t="s">
        <v>150</v>
      </c>
      <c r="D137" s="64">
        <v>60000</v>
      </c>
      <c r="E137" s="3">
        <v>0</v>
      </c>
      <c r="F137" s="3">
        <v>60000</v>
      </c>
      <c r="G137" s="59">
        <f t="shared" si="15"/>
        <v>0</v>
      </c>
      <c r="H137" s="10"/>
      <c r="I137" s="59"/>
      <c r="J137" s="59"/>
      <c r="K137" s="59"/>
      <c r="L137" s="59"/>
      <c r="M137" s="3"/>
      <c r="N137" s="58"/>
      <c r="O137" s="58"/>
      <c r="P137" s="3"/>
      <c r="Q137" s="101"/>
      <c r="R137" s="3">
        <v>60000</v>
      </c>
      <c r="S137" s="101"/>
      <c r="T137" s="3"/>
      <c r="U137" s="49"/>
      <c r="V137" s="49"/>
    </row>
    <row r="138" spans="1:22" ht="59.25" customHeight="1" x14ac:dyDescent="0.25">
      <c r="A138" s="79"/>
      <c r="B138" s="65" t="s">
        <v>169</v>
      </c>
      <c r="C138" s="62" t="s">
        <v>150</v>
      </c>
      <c r="D138" s="64">
        <v>269000</v>
      </c>
      <c r="E138" s="3">
        <v>0</v>
      </c>
      <c r="F138" s="3">
        <v>269000</v>
      </c>
      <c r="G138" s="59">
        <f>K138+O138+Q138+S138+V138</f>
        <v>20</v>
      </c>
      <c r="H138" s="10"/>
      <c r="I138" s="59"/>
      <c r="J138" s="59"/>
      <c r="K138" s="59"/>
      <c r="L138" s="59"/>
      <c r="M138" s="3"/>
      <c r="N138" s="58"/>
      <c r="O138" s="58"/>
      <c r="P138" s="3">
        <v>269000</v>
      </c>
      <c r="Q138" s="101">
        <v>20</v>
      </c>
      <c r="R138" s="3"/>
      <c r="S138" s="101"/>
      <c r="T138" s="3"/>
      <c r="U138" s="49"/>
      <c r="V138" s="49"/>
    </row>
    <row r="139" spans="1:22" ht="59.25" customHeight="1" x14ac:dyDescent="0.25">
      <c r="A139" s="79"/>
      <c r="B139" s="69" t="s">
        <v>119</v>
      </c>
      <c r="C139" s="62" t="s">
        <v>150</v>
      </c>
      <c r="D139" s="64">
        <v>1750000</v>
      </c>
      <c r="E139" s="3">
        <v>0</v>
      </c>
      <c r="F139" s="3">
        <v>1750000</v>
      </c>
      <c r="G139" s="59">
        <f t="shared" ref="G139:G145" si="16">K139+O139+Q139+S139+V139</f>
        <v>0</v>
      </c>
      <c r="H139" s="10"/>
      <c r="I139" s="59"/>
      <c r="J139" s="59"/>
      <c r="K139" s="59"/>
      <c r="L139" s="59"/>
      <c r="M139" s="3"/>
      <c r="N139" s="58"/>
      <c r="O139" s="58"/>
      <c r="P139" s="3"/>
      <c r="Q139" s="101"/>
      <c r="R139" s="3">
        <v>1750000</v>
      </c>
      <c r="S139" s="101"/>
      <c r="T139" s="3"/>
      <c r="U139" s="49"/>
      <c r="V139" s="49"/>
    </row>
    <row r="140" spans="1:22" ht="59.25" customHeight="1" x14ac:dyDescent="0.25">
      <c r="A140" s="79"/>
      <c r="B140" s="65" t="s">
        <v>120</v>
      </c>
      <c r="C140" s="62" t="s">
        <v>150</v>
      </c>
      <c r="D140" s="64">
        <v>65000</v>
      </c>
      <c r="E140" s="3">
        <v>0</v>
      </c>
      <c r="F140" s="3">
        <v>65000</v>
      </c>
      <c r="G140" s="59">
        <f t="shared" si="16"/>
        <v>0</v>
      </c>
      <c r="H140" s="10"/>
      <c r="I140" s="59"/>
      <c r="J140" s="59"/>
      <c r="K140" s="59"/>
      <c r="L140" s="59"/>
      <c r="M140" s="3"/>
      <c r="N140" s="58"/>
      <c r="O140" s="58"/>
      <c r="P140" s="3">
        <v>65000</v>
      </c>
      <c r="Q140" s="101"/>
      <c r="R140" s="3"/>
      <c r="S140" s="101"/>
      <c r="T140" s="3"/>
      <c r="U140" s="49"/>
      <c r="V140" s="49"/>
    </row>
    <row r="141" spans="1:22" ht="59.25" customHeight="1" x14ac:dyDescent="0.25">
      <c r="A141" s="79"/>
      <c r="B141" s="75" t="s">
        <v>173</v>
      </c>
      <c r="C141" s="84" t="s">
        <v>150</v>
      </c>
      <c r="D141" s="64">
        <v>207100</v>
      </c>
      <c r="E141" s="3">
        <v>0</v>
      </c>
      <c r="F141" s="3">
        <v>207100</v>
      </c>
      <c r="G141" s="59">
        <f t="shared" si="16"/>
        <v>0</v>
      </c>
      <c r="H141" s="10"/>
      <c r="I141" s="59"/>
      <c r="J141" s="59"/>
      <c r="K141" s="59"/>
      <c r="L141" s="59"/>
      <c r="M141" s="3"/>
      <c r="N141" s="58"/>
      <c r="O141" s="58"/>
      <c r="P141" s="3">
        <v>207100</v>
      </c>
      <c r="Q141" s="101"/>
      <c r="R141" s="3"/>
      <c r="S141" s="101"/>
      <c r="T141" s="3"/>
      <c r="U141" s="49"/>
      <c r="V141" s="49"/>
    </row>
    <row r="142" spans="1:22" ht="59.25" customHeight="1" x14ac:dyDescent="0.25">
      <c r="A142" s="95"/>
      <c r="B142" s="75" t="s">
        <v>170</v>
      </c>
      <c r="C142" s="83" t="s">
        <v>150</v>
      </c>
      <c r="D142" s="64">
        <v>380000</v>
      </c>
      <c r="E142" s="3">
        <v>0</v>
      </c>
      <c r="F142" s="3">
        <v>380000</v>
      </c>
      <c r="G142" s="59">
        <f t="shared" si="16"/>
        <v>93900</v>
      </c>
      <c r="H142" s="10"/>
      <c r="I142" s="59"/>
      <c r="J142" s="59"/>
      <c r="K142" s="59"/>
      <c r="L142" s="59"/>
      <c r="M142" s="3"/>
      <c r="N142" s="58"/>
      <c r="O142" s="58"/>
      <c r="P142" s="3">
        <v>380000</v>
      </c>
      <c r="Q142" s="102">
        <v>93900</v>
      </c>
      <c r="R142" s="3"/>
      <c r="S142" s="101"/>
      <c r="T142" s="3"/>
      <c r="U142" s="49"/>
      <c r="V142" s="49"/>
    </row>
    <row r="143" spans="1:22" ht="42" customHeight="1" x14ac:dyDescent="0.25">
      <c r="A143" s="79"/>
      <c r="B143" s="7" t="s">
        <v>30</v>
      </c>
      <c r="C143" s="62"/>
      <c r="D143" s="64">
        <f>D144+D145</f>
        <v>110550</v>
      </c>
      <c r="E143" s="3">
        <f>E144+E145</f>
        <v>17595</v>
      </c>
      <c r="F143" s="3">
        <f>F144+F145</f>
        <v>92955</v>
      </c>
      <c r="G143" s="59">
        <f t="shared" si="16"/>
        <v>1955</v>
      </c>
      <c r="H143" s="10"/>
      <c r="I143" s="59"/>
      <c r="J143" s="59"/>
      <c r="K143" s="59"/>
      <c r="L143" s="59"/>
      <c r="M143" s="3"/>
      <c r="N143" s="58"/>
      <c r="O143" s="58"/>
      <c r="P143" s="3">
        <f>P144+P145</f>
        <v>92955</v>
      </c>
      <c r="Q143" s="101">
        <f>Q144+Q145</f>
        <v>1955</v>
      </c>
      <c r="R143" s="3"/>
      <c r="S143" s="101"/>
      <c r="T143" s="3"/>
      <c r="U143" s="49"/>
      <c r="V143" s="49"/>
    </row>
    <row r="144" spans="1:22" ht="60.75" customHeight="1" x14ac:dyDescent="0.25">
      <c r="A144" s="79"/>
      <c r="B144" s="65" t="s">
        <v>121</v>
      </c>
      <c r="C144" s="62" t="s">
        <v>151</v>
      </c>
      <c r="D144" s="64">
        <v>19550</v>
      </c>
      <c r="E144" s="85">
        <v>17595</v>
      </c>
      <c r="F144" s="3">
        <v>1955</v>
      </c>
      <c r="G144" s="59">
        <f t="shared" si="16"/>
        <v>1955</v>
      </c>
      <c r="H144" s="10"/>
      <c r="I144" s="59"/>
      <c r="J144" s="59"/>
      <c r="K144" s="59"/>
      <c r="L144" s="59"/>
      <c r="M144" s="3"/>
      <c r="N144" s="58"/>
      <c r="O144" s="58"/>
      <c r="P144" s="3">
        <v>1955</v>
      </c>
      <c r="Q144" s="102">
        <v>1955</v>
      </c>
      <c r="R144" s="3"/>
      <c r="S144" s="101"/>
      <c r="T144" s="3"/>
      <c r="U144" s="49"/>
      <c r="V144" s="49"/>
    </row>
    <row r="145" spans="1:22" ht="61.5" customHeight="1" x14ac:dyDescent="0.25">
      <c r="A145" s="46"/>
      <c r="B145" s="75" t="s">
        <v>171</v>
      </c>
      <c r="C145" s="83" t="s">
        <v>150</v>
      </c>
      <c r="D145" s="64">
        <v>91000</v>
      </c>
      <c r="E145" s="77">
        <v>0</v>
      </c>
      <c r="F145" s="3">
        <v>91000</v>
      </c>
      <c r="G145" s="59">
        <f t="shared" si="16"/>
        <v>0</v>
      </c>
      <c r="H145" s="10"/>
      <c r="I145" s="59"/>
      <c r="J145" s="59"/>
      <c r="K145" s="59"/>
      <c r="L145" s="59"/>
      <c r="M145" s="3"/>
      <c r="N145" s="58"/>
      <c r="O145" s="58"/>
      <c r="P145" s="3">
        <v>91000</v>
      </c>
      <c r="Q145" s="101"/>
      <c r="R145" s="3"/>
      <c r="S145" s="101"/>
      <c r="T145" s="3"/>
      <c r="U145" s="49"/>
      <c r="V145" s="49"/>
    </row>
    <row r="146" spans="1:22" ht="39.75" customHeight="1" x14ac:dyDescent="0.25">
      <c r="A146" s="80" t="s">
        <v>22</v>
      </c>
      <c r="B146" s="19" t="s">
        <v>44</v>
      </c>
      <c r="C146" s="2"/>
      <c r="D146" s="58">
        <f>D147+D151+D155+D159</f>
        <v>7323802</v>
      </c>
      <c r="E146" s="58">
        <f>E147+E151+E155+E159</f>
        <v>383263</v>
      </c>
      <c r="F146" s="59">
        <f>F147+F151+F155+F159</f>
        <v>6948539</v>
      </c>
      <c r="G146" s="59">
        <f>G147+G151+G155+G159</f>
        <v>13323</v>
      </c>
      <c r="H146" s="10"/>
      <c r="I146" s="59">
        <f>I147+I151+I155+I159</f>
        <v>21600</v>
      </c>
      <c r="J146" s="59"/>
      <c r="K146" s="59">
        <f>K147+K151+K155+K159</f>
        <v>6250</v>
      </c>
      <c r="L146" s="59"/>
      <c r="M146" s="3"/>
      <c r="N146" s="58"/>
      <c r="O146" s="58"/>
      <c r="P146" s="58">
        <f>P155+P159+P151</f>
        <v>22000</v>
      </c>
      <c r="Q146" s="101">
        <f>Q147+Q151+Q155+Q159</f>
        <v>7073</v>
      </c>
      <c r="R146" s="58">
        <f>R147+R151+R155</f>
        <v>6892939</v>
      </c>
      <c r="S146" s="101"/>
      <c r="T146" s="3"/>
      <c r="U146" s="49">
        <f>U147</f>
        <v>12000</v>
      </c>
      <c r="V146" s="49"/>
    </row>
    <row r="147" spans="1:22" ht="21" customHeight="1" x14ac:dyDescent="0.25">
      <c r="A147" s="79">
        <v>5201</v>
      </c>
      <c r="B147" s="7" t="s">
        <v>33</v>
      </c>
      <c r="C147" s="2"/>
      <c r="D147" s="58">
        <f>D148+D149+D150</f>
        <v>14200</v>
      </c>
      <c r="E147" s="58">
        <f>E148+E149</f>
        <v>0</v>
      </c>
      <c r="F147" s="59">
        <f>F148+F149+F150</f>
        <v>14200</v>
      </c>
      <c r="G147" s="59">
        <f t="shared" ref="G147:G149" si="17">K147+O147+Q147+S147+V147</f>
        <v>0</v>
      </c>
      <c r="H147" s="10"/>
      <c r="I147" s="59">
        <f>I148+I149</f>
        <v>2200</v>
      </c>
      <c r="J147" s="59"/>
      <c r="K147" s="59"/>
      <c r="L147" s="59"/>
      <c r="M147" s="3"/>
      <c r="N147" s="58"/>
      <c r="O147" s="58"/>
      <c r="P147" s="58"/>
      <c r="Q147" s="101"/>
      <c r="R147" s="58">
        <f>R148+R149</f>
        <v>0</v>
      </c>
      <c r="S147" s="101"/>
      <c r="T147" s="3"/>
      <c r="U147" s="49">
        <f>U150</f>
        <v>12000</v>
      </c>
      <c r="V147" s="49"/>
    </row>
    <row r="148" spans="1:22" ht="38.25" customHeight="1" x14ac:dyDescent="0.25">
      <c r="A148" s="80"/>
      <c r="B148" s="73" t="s">
        <v>124</v>
      </c>
      <c r="C148" s="74" t="s">
        <v>150</v>
      </c>
      <c r="D148" s="64">
        <v>1000</v>
      </c>
      <c r="E148" s="3">
        <v>0</v>
      </c>
      <c r="F148" s="3">
        <v>1000</v>
      </c>
      <c r="G148" s="59">
        <f t="shared" si="17"/>
        <v>0</v>
      </c>
      <c r="H148" s="10" t="s">
        <v>145</v>
      </c>
      <c r="I148" s="3">
        <v>1000</v>
      </c>
      <c r="J148" s="59"/>
      <c r="K148" s="59"/>
      <c r="L148" s="59"/>
      <c r="M148" s="3"/>
      <c r="N148" s="58"/>
      <c r="O148" s="58"/>
      <c r="P148" s="58"/>
      <c r="Q148" s="101"/>
      <c r="R148" s="3"/>
      <c r="S148" s="101"/>
      <c r="T148" s="3"/>
      <c r="U148" s="49"/>
      <c r="V148" s="49"/>
    </row>
    <row r="149" spans="1:22" ht="33" customHeight="1" x14ac:dyDescent="0.25">
      <c r="A149" s="80"/>
      <c r="B149" s="73" t="s">
        <v>125</v>
      </c>
      <c r="C149" s="74" t="s">
        <v>150</v>
      </c>
      <c r="D149" s="64">
        <v>1200</v>
      </c>
      <c r="E149" s="3">
        <v>0</v>
      </c>
      <c r="F149" s="3">
        <v>1200</v>
      </c>
      <c r="G149" s="59">
        <f t="shared" si="17"/>
        <v>0</v>
      </c>
      <c r="H149" s="10" t="s">
        <v>145</v>
      </c>
      <c r="I149" s="3">
        <v>1200</v>
      </c>
      <c r="J149" s="59"/>
      <c r="K149" s="59"/>
      <c r="L149" s="59"/>
      <c r="M149" s="3"/>
      <c r="N149" s="58"/>
      <c r="O149" s="58"/>
      <c r="P149" s="58"/>
      <c r="Q149" s="101"/>
      <c r="R149" s="3"/>
      <c r="S149" s="101"/>
      <c r="T149" s="3"/>
      <c r="U149" s="49"/>
      <c r="V149" s="49"/>
    </row>
    <row r="150" spans="1:22" ht="33" customHeight="1" x14ac:dyDescent="0.25">
      <c r="A150" s="88"/>
      <c r="B150" s="73" t="s">
        <v>183</v>
      </c>
      <c r="C150" s="87" t="s">
        <v>150</v>
      </c>
      <c r="D150" s="64">
        <v>12000</v>
      </c>
      <c r="E150" s="3">
        <v>0</v>
      </c>
      <c r="F150" s="3">
        <v>12000</v>
      </c>
      <c r="G150" s="59">
        <f t="shared" ref="G150:G154" si="18">K150+O150+Q150+S150+V150</f>
        <v>0</v>
      </c>
      <c r="H150" s="10"/>
      <c r="I150" s="3"/>
      <c r="J150" s="59"/>
      <c r="K150" s="59"/>
      <c r="L150" s="59"/>
      <c r="M150" s="3"/>
      <c r="N150" s="58"/>
      <c r="O150" s="58"/>
      <c r="P150" s="58"/>
      <c r="Q150" s="101"/>
      <c r="R150" s="3"/>
      <c r="S150" s="101"/>
      <c r="T150" s="3">
        <v>96</v>
      </c>
      <c r="U150" s="50">
        <v>12000</v>
      </c>
      <c r="V150" s="49"/>
    </row>
    <row r="151" spans="1:22" ht="38.25" customHeight="1" x14ac:dyDescent="0.25">
      <c r="A151" s="79">
        <v>5202</v>
      </c>
      <c r="B151" s="7" t="s">
        <v>61</v>
      </c>
      <c r="C151" s="62"/>
      <c r="D151" s="64">
        <f>D152+D153</f>
        <v>7287202</v>
      </c>
      <c r="E151" s="3">
        <f>E152+E153</f>
        <v>383263</v>
      </c>
      <c r="F151" s="3">
        <f>F152+F153+F154</f>
        <v>6911939</v>
      </c>
      <c r="G151" s="59">
        <f t="shared" ref="G151" si="19">K151+O151+Q151+S151+V151</f>
        <v>5400</v>
      </c>
      <c r="H151" s="10"/>
      <c r="I151" s="59">
        <f>I154</f>
        <v>8000</v>
      </c>
      <c r="J151" s="59"/>
      <c r="K151" s="59"/>
      <c r="L151" s="59"/>
      <c r="M151" s="3"/>
      <c r="N151" s="58"/>
      <c r="O151" s="58"/>
      <c r="P151" s="58">
        <f>P152+P153+P154</f>
        <v>11000</v>
      </c>
      <c r="Q151" s="101">
        <f>Q152+Q153+Q154</f>
        <v>5400</v>
      </c>
      <c r="R151" s="3">
        <f>R152+R153</f>
        <v>6892939</v>
      </c>
      <c r="S151" s="101"/>
      <c r="T151" s="3"/>
      <c r="U151" s="49"/>
      <c r="V151" s="49"/>
    </row>
    <row r="152" spans="1:22" ht="49.5" customHeight="1" x14ac:dyDescent="0.25">
      <c r="A152" s="80"/>
      <c r="B152" s="65" t="s">
        <v>126</v>
      </c>
      <c r="C152" s="62" t="s">
        <v>151</v>
      </c>
      <c r="D152" s="64">
        <v>927202</v>
      </c>
      <c r="E152" s="3">
        <v>383263</v>
      </c>
      <c r="F152" s="3">
        <v>543939</v>
      </c>
      <c r="G152" s="59">
        <f t="shared" si="18"/>
        <v>5400</v>
      </c>
      <c r="H152" s="10"/>
      <c r="I152" s="59"/>
      <c r="J152" s="59"/>
      <c r="K152" s="59"/>
      <c r="L152" s="59"/>
      <c r="M152" s="3"/>
      <c r="N152" s="58"/>
      <c r="O152" s="58"/>
      <c r="P152" s="58">
        <v>11000</v>
      </c>
      <c r="Q152" s="102">
        <v>5400</v>
      </c>
      <c r="R152" s="3">
        <v>532939</v>
      </c>
      <c r="S152" s="101"/>
      <c r="T152" s="3"/>
      <c r="U152" s="49"/>
      <c r="V152" s="49"/>
    </row>
    <row r="153" spans="1:22" ht="42.75" customHeight="1" x14ac:dyDescent="0.25">
      <c r="A153" s="80"/>
      <c r="B153" s="65" t="s">
        <v>127</v>
      </c>
      <c r="C153" s="62" t="s">
        <v>149</v>
      </c>
      <c r="D153" s="64">
        <v>6360000</v>
      </c>
      <c r="E153" s="3">
        <v>0</v>
      </c>
      <c r="F153" s="3">
        <v>6360000</v>
      </c>
      <c r="G153" s="59">
        <f t="shared" si="18"/>
        <v>0</v>
      </c>
      <c r="H153" s="10"/>
      <c r="I153" s="59"/>
      <c r="J153" s="59"/>
      <c r="K153" s="59"/>
      <c r="L153" s="59"/>
      <c r="M153" s="3"/>
      <c r="N153" s="58"/>
      <c r="O153" s="58"/>
      <c r="P153" s="58"/>
      <c r="Q153" s="101"/>
      <c r="R153" s="3">
        <v>6360000</v>
      </c>
      <c r="S153" s="101"/>
      <c r="T153" s="3"/>
      <c r="U153" s="49"/>
      <c r="V153" s="49"/>
    </row>
    <row r="154" spans="1:22" ht="66.75" customHeight="1" x14ac:dyDescent="0.25">
      <c r="A154" s="80"/>
      <c r="B154" s="75" t="s">
        <v>184</v>
      </c>
      <c r="C154" s="87" t="s">
        <v>148</v>
      </c>
      <c r="D154" s="64">
        <v>50504</v>
      </c>
      <c r="E154" s="3">
        <v>0</v>
      </c>
      <c r="F154" s="3">
        <v>8000</v>
      </c>
      <c r="G154" s="59">
        <f t="shared" si="18"/>
        <v>0</v>
      </c>
      <c r="H154" s="10" t="s">
        <v>145</v>
      </c>
      <c r="I154" s="59">
        <v>8000</v>
      </c>
      <c r="J154" s="59"/>
      <c r="K154" s="59"/>
      <c r="L154" s="59"/>
      <c r="M154" s="3"/>
      <c r="N154" s="58"/>
      <c r="O154" s="58"/>
      <c r="P154" s="58"/>
      <c r="Q154" s="101"/>
      <c r="R154" s="3"/>
      <c r="S154" s="101"/>
      <c r="T154" s="3"/>
      <c r="U154" s="49"/>
      <c r="V154" s="49"/>
    </row>
    <row r="155" spans="1:22" ht="42.75" customHeight="1" x14ac:dyDescent="0.25">
      <c r="A155" s="79">
        <v>5203</v>
      </c>
      <c r="B155" s="7" t="s">
        <v>34</v>
      </c>
      <c r="C155" s="62"/>
      <c r="D155" s="64">
        <f>D156+D157+D158</f>
        <v>14400</v>
      </c>
      <c r="E155" s="3">
        <f>E156+E158</f>
        <v>0</v>
      </c>
      <c r="F155" s="3">
        <f>F156+F157+F158</f>
        <v>14400</v>
      </c>
      <c r="G155" s="59">
        <f t="shared" ref="G155:G158" si="20">K155+O155+Q155+S155+V155</f>
        <v>7923</v>
      </c>
      <c r="H155" s="10"/>
      <c r="I155" s="59">
        <f>I156+I158</f>
        <v>11400</v>
      </c>
      <c r="J155" s="59"/>
      <c r="K155" s="59">
        <f>K156+K157+K158</f>
        <v>6250</v>
      </c>
      <c r="L155" s="59"/>
      <c r="M155" s="3"/>
      <c r="N155" s="58"/>
      <c r="O155" s="58"/>
      <c r="P155" s="58">
        <f>P156+P157+P158</f>
        <v>3000</v>
      </c>
      <c r="Q155" s="101">
        <f>Q156+Q157+Q158</f>
        <v>1673</v>
      </c>
      <c r="R155" s="3">
        <f>R156+R158</f>
        <v>0</v>
      </c>
      <c r="S155" s="101"/>
      <c r="T155" s="3"/>
      <c r="U155" s="49"/>
      <c r="V155" s="49"/>
    </row>
    <row r="156" spans="1:22" ht="42.75" customHeight="1" x14ac:dyDescent="0.25">
      <c r="A156" s="79"/>
      <c r="B156" s="73" t="s">
        <v>122</v>
      </c>
      <c r="C156" s="74" t="s">
        <v>150</v>
      </c>
      <c r="D156" s="64">
        <v>3000</v>
      </c>
      <c r="E156" s="3">
        <v>0</v>
      </c>
      <c r="F156" s="3">
        <v>3000</v>
      </c>
      <c r="G156" s="59"/>
      <c r="H156" s="10" t="s">
        <v>145</v>
      </c>
      <c r="I156" s="3">
        <v>3000</v>
      </c>
      <c r="J156" s="59"/>
      <c r="K156" s="59"/>
      <c r="L156" s="59"/>
      <c r="M156" s="3"/>
      <c r="N156" s="58"/>
      <c r="O156" s="58"/>
      <c r="P156" s="58"/>
      <c r="Q156" s="101"/>
      <c r="R156" s="3"/>
      <c r="S156" s="101"/>
      <c r="T156" s="3"/>
      <c r="U156" s="49"/>
      <c r="V156" s="49"/>
    </row>
    <row r="157" spans="1:22" ht="42.75" customHeight="1" x14ac:dyDescent="0.25">
      <c r="A157" s="79"/>
      <c r="B157" s="73" t="s">
        <v>167</v>
      </c>
      <c r="C157" s="83" t="s">
        <v>150</v>
      </c>
      <c r="D157" s="64">
        <v>3000</v>
      </c>
      <c r="E157" s="3">
        <v>0</v>
      </c>
      <c r="F157" s="3">
        <v>3000</v>
      </c>
      <c r="G157" s="59">
        <f t="shared" si="20"/>
        <v>1673</v>
      </c>
      <c r="H157" s="10"/>
      <c r="I157" s="3"/>
      <c r="J157" s="59"/>
      <c r="K157" s="59"/>
      <c r="L157" s="59"/>
      <c r="M157" s="3"/>
      <c r="N157" s="58"/>
      <c r="O157" s="58"/>
      <c r="P157" s="58">
        <v>3000</v>
      </c>
      <c r="Q157" s="101">
        <v>1673</v>
      </c>
      <c r="R157" s="3"/>
      <c r="S157" s="101"/>
      <c r="T157" s="3"/>
      <c r="U157" s="49"/>
      <c r="V157" s="49"/>
    </row>
    <row r="158" spans="1:22" ht="42.75" customHeight="1" x14ac:dyDescent="0.25">
      <c r="A158" s="79"/>
      <c r="B158" s="73" t="s">
        <v>123</v>
      </c>
      <c r="C158" s="74" t="s">
        <v>150</v>
      </c>
      <c r="D158" s="64">
        <v>8400</v>
      </c>
      <c r="E158" s="3">
        <v>0</v>
      </c>
      <c r="F158" s="3">
        <v>8400</v>
      </c>
      <c r="G158" s="59">
        <f t="shared" si="20"/>
        <v>6250</v>
      </c>
      <c r="H158" s="10" t="s">
        <v>145</v>
      </c>
      <c r="I158" s="3">
        <v>8400</v>
      </c>
      <c r="J158" s="59"/>
      <c r="K158" s="59">
        <v>6250</v>
      </c>
      <c r="L158" s="59"/>
      <c r="M158" s="3"/>
      <c r="N158" s="58"/>
      <c r="O158" s="58"/>
      <c r="P158" s="58"/>
      <c r="Q158" s="101"/>
      <c r="R158" s="3"/>
      <c r="S158" s="101"/>
      <c r="T158" s="3"/>
      <c r="U158" s="49"/>
      <c r="V158" s="49"/>
    </row>
    <row r="159" spans="1:22" ht="42.75" customHeight="1" x14ac:dyDescent="0.25">
      <c r="A159" s="79">
        <v>5205</v>
      </c>
      <c r="B159" s="7" t="s">
        <v>36</v>
      </c>
      <c r="C159" s="62"/>
      <c r="D159" s="64">
        <f>D160</f>
        <v>8000</v>
      </c>
      <c r="E159" s="3">
        <f>E160</f>
        <v>0</v>
      </c>
      <c r="F159" s="3">
        <f>F160</f>
        <v>8000</v>
      </c>
      <c r="G159" s="59"/>
      <c r="H159" s="10"/>
      <c r="I159" s="59"/>
      <c r="J159" s="59"/>
      <c r="K159" s="59"/>
      <c r="L159" s="59"/>
      <c r="M159" s="3"/>
      <c r="N159" s="58"/>
      <c r="O159" s="58"/>
      <c r="P159" s="3">
        <f>P160</f>
        <v>8000</v>
      </c>
      <c r="Q159" s="101"/>
      <c r="R159" s="3"/>
      <c r="S159" s="101"/>
      <c r="T159" s="3"/>
      <c r="U159" s="49"/>
      <c r="V159" s="49"/>
    </row>
    <row r="160" spans="1:22" ht="50.25" customHeight="1" x14ac:dyDescent="0.25">
      <c r="A160" s="26"/>
      <c r="B160" s="73" t="s">
        <v>128</v>
      </c>
      <c r="C160" s="74" t="s">
        <v>150</v>
      </c>
      <c r="D160" s="64">
        <v>8000</v>
      </c>
      <c r="E160" s="77">
        <v>0</v>
      </c>
      <c r="F160" s="3">
        <v>8000</v>
      </c>
      <c r="G160" s="59"/>
      <c r="H160" s="10"/>
      <c r="I160" s="59"/>
      <c r="J160" s="59"/>
      <c r="K160" s="59"/>
      <c r="L160" s="59"/>
      <c r="M160" s="3"/>
      <c r="N160" s="58"/>
      <c r="O160" s="58"/>
      <c r="P160" s="3">
        <v>8000</v>
      </c>
      <c r="Q160" s="101"/>
      <c r="R160" s="58"/>
      <c r="S160" s="101"/>
      <c r="T160" s="3"/>
      <c r="U160" s="49"/>
      <c r="V160" s="49"/>
    </row>
    <row r="161" spans="1:22" ht="33" customHeight="1" x14ac:dyDescent="0.25">
      <c r="A161" s="80" t="s">
        <v>23</v>
      </c>
      <c r="B161" s="19" t="s">
        <v>45</v>
      </c>
      <c r="C161" s="2"/>
      <c r="D161" s="58">
        <f>D162+D165+D167+D171</f>
        <v>14775871</v>
      </c>
      <c r="E161" s="58">
        <f>E162+E165+E167+E171</f>
        <v>34932</v>
      </c>
      <c r="F161" s="59">
        <f>F162+F165+F167+F171</f>
        <v>14741539</v>
      </c>
      <c r="G161" s="59">
        <f>G162+G165+G167+G171</f>
        <v>37427</v>
      </c>
      <c r="H161" s="10"/>
      <c r="I161" s="59"/>
      <c r="J161" s="59"/>
      <c r="K161" s="59"/>
      <c r="L161" s="59"/>
      <c r="M161" s="3"/>
      <c r="N161" s="58"/>
      <c r="O161" s="58"/>
      <c r="P161" s="59">
        <f>P162+P165+P167</f>
        <v>35539</v>
      </c>
      <c r="Q161" s="102">
        <f>Q162+Q167</f>
        <v>1439</v>
      </c>
      <c r="R161" s="59">
        <f>R171</f>
        <v>14670000</v>
      </c>
      <c r="S161" s="101"/>
      <c r="T161" s="3"/>
      <c r="U161" s="50">
        <f>U167</f>
        <v>36000</v>
      </c>
      <c r="V161" s="49">
        <f>V162+V165+V167+V171</f>
        <v>35988</v>
      </c>
    </row>
    <row r="162" spans="1:22" ht="43.5" customHeight="1" x14ac:dyDescent="0.25">
      <c r="A162" s="79">
        <v>5201</v>
      </c>
      <c r="B162" s="7" t="s">
        <v>33</v>
      </c>
      <c r="C162" s="2"/>
      <c r="D162" s="58">
        <f>D163+D164</f>
        <v>2439</v>
      </c>
      <c r="E162" s="58">
        <f>E163+E164</f>
        <v>0</v>
      </c>
      <c r="F162" s="59">
        <f>F163+F164</f>
        <v>3039</v>
      </c>
      <c r="G162" s="59">
        <f>K162+O162+Q162+S162+V162</f>
        <v>1439</v>
      </c>
      <c r="H162" s="10"/>
      <c r="I162" s="59"/>
      <c r="J162" s="59"/>
      <c r="K162" s="59"/>
      <c r="L162" s="59"/>
      <c r="M162" s="3"/>
      <c r="N162" s="58"/>
      <c r="O162" s="58"/>
      <c r="P162" s="59">
        <f>P163+P164</f>
        <v>3039</v>
      </c>
      <c r="Q162" s="102">
        <f>Q163</f>
        <v>1439</v>
      </c>
      <c r="R162" s="58"/>
      <c r="S162" s="101"/>
      <c r="T162" s="3"/>
      <c r="U162" s="49"/>
      <c r="V162" s="49"/>
    </row>
    <row r="163" spans="1:22" ht="39.75" customHeight="1" x14ac:dyDescent="0.25">
      <c r="A163" s="80"/>
      <c r="B163" s="73" t="s">
        <v>129</v>
      </c>
      <c r="C163" s="74" t="s">
        <v>150</v>
      </c>
      <c r="D163" s="64">
        <v>1439</v>
      </c>
      <c r="E163" s="3">
        <v>0</v>
      </c>
      <c r="F163" s="3">
        <v>1439</v>
      </c>
      <c r="G163" s="59">
        <f>K163+O163+Q163+S163+V163</f>
        <v>1439</v>
      </c>
      <c r="H163" s="10"/>
      <c r="I163" s="59"/>
      <c r="J163" s="59"/>
      <c r="K163" s="59"/>
      <c r="L163" s="59"/>
      <c r="M163" s="3"/>
      <c r="N163" s="58"/>
      <c r="O163" s="58"/>
      <c r="P163" s="3">
        <v>1439</v>
      </c>
      <c r="Q163" s="102">
        <v>1439</v>
      </c>
      <c r="R163" s="58"/>
      <c r="S163" s="101"/>
      <c r="T163" s="3"/>
      <c r="U163" s="49"/>
      <c r="V163" s="49"/>
    </row>
    <row r="164" spans="1:22" ht="35.25" customHeight="1" x14ac:dyDescent="0.25">
      <c r="A164" s="80"/>
      <c r="B164" s="73" t="s">
        <v>130</v>
      </c>
      <c r="C164" s="74" t="s">
        <v>150</v>
      </c>
      <c r="D164" s="64">
        <v>1000</v>
      </c>
      <c r="E164" s="3">
        <v>0</v>
      </c>
      <c r="F164" s="3">
        <v>1600</v>
      </c>
      <c r="G164" s="59"/>
      <c r="H164" s="10"/>
      <c r="I164" s="59"/>
      <c r="J164" s="59"/>
      <c r="K164" s="59"/>
      <c r="L164" s="59"/>
      <c r="M164" s="3"/>
      <c r="N164" s="58"/>
      <c r="O164" s="58"/>
      <c r="P164" s="3">
        <v>1600</v>
      </c>
      <c r="Q164" s="101"/>
      <c r="R164" s="58"/>
      <c r="S164" s="101"/>
      <c r="T164" s="3"/>
      <c r="U164" s="49"/>
      <c r="V164" s="49"/>
    </row>
    <row r="165" spans="1:22" ht="35.25" customHeight="1" x14ac:dyDescent="0.25">
      <c r="A165" s="79">
        <v>5203</v>
      </c>
      <c r="B165" s="7" t="s">
        <v>34</v>
      </c>
      <c r="C165" s="83"/>
      <c r="D165" s="64">
        <f>D166</f>
        <v>1500</v>
      </c>
      <c r="E165" s="3">
        <v>0</v>
      </c>
      <c r="F165" s="3">
        <f>F166</f>
        <v>1500</v>
      </c>
      <c r="G165" s="59"/>
      <c r="H165" s="10"/>
      <c r="I165" s="59"/>
      <c r="J165" s="59"/>
      <c r="K165" s="59"/>
      <c r="L165" s="59"/>
      <c r="M165" s="3"/>
      <c r="N165" s="58"/>
      <c r="O165" s="58"/>
      <c r="P165" s="3">
        <f>P166</f>
        <v>1500</v>
      </c>
      <c r="Q165" s="101"/>
      <c r="R165" s="58"/>
      <c r="S165" s="101"/>
      <c r="T165" s="3"/>
      <c r="U165" s="49"/>
      <c r="V165" s="49"/>
    </row>
    <row r="166" spans="1:22" ht="35.25" customHeight="1" x14ac:dyDescent="0.25">
      <c r="A166" s="80"/>
      <c r="B166" s="71" t="s">
        <v>186</v>
      </c>
      <c r="C166" s="83" t="s">
        <v>150</v>
      </c>
      <c r="D166" s="64">
        <v>1500</v>
      </c>
      <c r="E166" s="3">
        <v>0</v>
      </c>
      <c r="F166" s="3">
        <v>1500</v>
      </c>
      <c r="G166" s="59"/>
      <c r="H166" s="10"/>
      <c r="I166" s="59"/>
      <c r="J166" s="59"/>
      <c r="K166" s="59"/>
      <c r="L166" s="59"/>
      <c r="M166" s="3"/>
      <c r="N166" s="58"/>
      <c r="O166" s="58"/>
      <c r="P166" s="3">
        <v>1500</v>
      </c>
      <c r="Q166" s="101"/>
      <c r="R166" s="58"/>
      <c r="S166" s="101"/>
      <c r="T166" s="3"/>
      <c r="U166" s="49"/>
      <c r="V166" s="49"/>
    </row>
    <row r="167" spans="1:22" ht="35.25" customHeight="1" x14ac:dyDescent="0.25">
      <c r="A167" s="79">
        <v>5204</v>
      </c>
      <c r="B167" s="7" t="s">
        <v>35</v>
      </c>
      <c r="C167" s="62"/>
      <c r="D167" s="64">
        <f>D168+D169+D170</f>
        <v>67000</v>
      </c>
      <c r="E167" s="3">
        <f>E168+E169</f>
        <v>0</v>
      </c>
      <c r="F167" s="3">
        <f>F168+F169+F170</f>
        <v>67000</v>
      </c>
      <c r="G167" s="59">
        <f>K167+O167+Q167+S167+V167</f>
        <v>35988</v>
      </c>
      <c r="H167" s="10"/>
      <c r="I167" s="59"/>
      <c r="J167" s="59"/>
      <c r="K167" s="59"/>
      <c r="L167" s="59"/>
      <c r="M167" s="3"/>
      <c r="N167" s="58"/>
      <c r="O167" s="58"/>
      <c r="P167" s="3">
        <f>P168+P170</f>
        <v>31000</v>
      </c>
      <c r="Q167" s="101"/>
      <c r="R167" s="58"/>
      <c r="S167" s="101"/>
      <c r="T167" s="3"/>
      <c r="U167" s="3">
        <f>U169</f>
        <v>36000</v>
      </c>
      <c r="V167" s="49">
        <f>V168+V169+V170</f>
        <v>35988</v>
      </c>
    </row>
    <row r="168" spans="1:22" ht="35.25" customHeight="1" x14ac:dyDescent="0.25">
      <c r="A168" s="80"/>
      <c r="B168" s="73" t="s">
        <v>131</v>
      </c>
      <c r="C168" s="74" t="s">
        <v>150</v>
      </c>
      <c r="D168" s="64">
        <v>19000</v>
      </c>
      <c r="E168" s="3">
        <v>0</v>
      </c>
      <c r="F168" s="3">
        <v>19000</v>
      </c>
      <c r="G168" s="59">
        <f>K168+O168+Q168+S168+V168</f>
        <v>0</v>
      </c>
      <c r="H168" s="10"/>
      <c r="I168" s="59"/>
      <c r="J168" s="59"/>
      <c r="K168" s="59"/>
      <c r="L168" s="59"/>
      <c r="M168" s="3"/>
      <c r="N168" s="58"/>
      <c r="O168" s="58"/>
      <c r="P168" s="3">
        <v>19000</v>
      </c>
      <c r="Q168" s="101"/>
      <c r="R168" s="58"/>
      <c r="S168" s="101"/>
      <c r="T168" s="3"/>
      <c r="U168" s="3"/>
      <c r="V168" s="49"/>
    </row>
    <row r="169" spans="1:22" ht="35.25" customHeight="1" x14ac:dyDescent="0.25">
      <c r="A169" s="80"/>
      <c r="B169" s="73" t="s">
        <v>132</v>
      </c>
      <c r="C169" s="74" t="s">
        <v>150</v>
      </c>
      <c r="D169" s="64">
        <v>36000</v>
      </c>
      <c r="E169" s="3">
        <v>0</v>
      </c>
      <c r="F169" s="3">
        <v>36000</v>
      </c>
      <c r="G169" s="59">
        <f>K169+O169+Q169+S169+V169</f>
        <v>35988</v>
      </c>
      <c r="H169" s="10"/>
      <c r="I169" s="59"/>
      <c r="J169" s="59"/>
      <c r="K169" s="59"/>
      <c r="L169" s="59"/>
      <c r="M169" s="3"/>
      <c r="N169" s="58"/>
      <c r="O169" s="58"/>
      <c r="P169" s="3"/>
      <c r="Q169" s="101"/>
      <c r="R169" s="58"/>
      <c r="S169" s="101"/>
      <c r="T169" s="3">
        <v>98</v>
      </c>
      <c r="U169" s="3">
        <v>36000</v>
      </c>
      <c r="V169" s="49">
        <v>35988</v>
      </c>
    </row>
    <row r="170" spans="1:22" ht="35.25" customHeight="1" x14ac:dyDescent="0.25">
      <c r="A170" s="80"/>
      <c r="B170" s="71" t="s">
        <v>195</v>
      </c>
      <c r="C170" s="83" t="s">
        <v>150</v>
      </c>
      <c r="D170" s="64">
        <v>12000</v>
      </c>
      <c r="E170" s="3">
        <v>0</v>
      </c>
      <c r="F170" s="3">
        <v>12000</v>
      </c>
      <c r="G170" s="59">
        <f>K170+O170+Q170+S170+V170</f>
        <v>0</v>
      </c>
      <c r="H170" s="10"/>
      <c r="I170" s="59"/>
      <c r="J170" s="59"/>
      <c r="K170" s="59"/>
      <c r="L170" s="59"/>
      <c r="M170" s="3"/>
      <c r="N170" s="58"/>
      <c r="O170" s="58"/>
      <c r="P170" s="3">
        <v>12000</v>
      </c>
      <c r="Q170" s="101"/>
      <c r="R170" s="58"/>
      <c r="S170" s="101"/>
      <c r="T170" s="3"/>
      <c r="U170" s="3"/>
      <c r="V170" s="49"/>
    </row>
    <row r="171" spans="1:22" ht="35.25" customHeight="1" x14ac:dyDescent="0.25">
      <c r="A171" s="79">
        <v>5206</v>
      </c>
      <c r="B171" s="7" t="s">
        <v>62</v>
      </c>
      <c r="C171" s="62"/>
      <c r="D171" s="64">
        <f>D172</f>
        <v>14704932</v>
      </c>
      <c r="E171" s="3">
        <f>E172</f>
        <v>34932</v>
      </c>
      <c r="F171" s="3">
        <f>F172</f>
        <v>14670000</v>
      </c>
      <c r="G171" s="59"/>
      <c r="H171" s="10"/>
      <c r="I171" s="59"/>
      <c r="J171" s="59"/>
      <c r="K171" s="59"/>
      <c r="L171" s="59"/>
      <c r="M171" s="3"/>
      <c r="N171" s="58"/>
      <c r="O171" s="58"/>
      <c r="P171" s="3"/>
      <c r="Q171" s="101"/>
      <c r="R171" s="3">
        <f>R172</f>
        <v>14670000</v>
      </c>
      <c r="S171" s="101"/>
      <c r="T171" s="3"/>
      <c r="U171" s="49"/>
      <c r="V171" s="49"/>
    </row>
    <row r="172" spans="1:22" ht="35.25" customHeight="1" x14ac:dyDescent="0.25">
      <c r="A172" s="79"/>
      <c r="B172" s="7" t="s">
        <v>66</v>
      </c>
      <c r="C172" s="62"/>
      <c r="D172" s="64">
        <f>D173+D174+D175</f>
        <v>14704932</v>
      </c>
      <c r="E172" s="3">
        <f>E173+E174+E175</f>
        <v>34932</v>
      </c>
      <c r="F172" s="3">
        <f>F173+F174+F175</f>
        <v>14670000</v>
      </c>
      <c r="G172" s="59"/>
      <c r="H172" s="10"/>
      <c r="I172" s="59"/>
      <c r="J172" s="59"/>
      <c r="K172" s="59"/>
      <c r="L172" s="59"/>
      <c r="M172" s="3"/>
      <c r="N172" s="58"/>
      <c r="O172" s="58"/>
      <c r="P172" s="3"/>
      <c r="Q172" s="101"/>
      <c r="R172" s="3">
        <f>R173+R174+R175</f>
        <v>14670000</v>
      </c>
      <c r="S172" s="101"/>
      <c r="T172" s="3"/>
      <c r="U172" s="49"/>
      <c r="V172" s="49"/>
    </row>
    <row r="173" spans="1:22" ht="55.5" customHeight="1" x14ac:dyDescent="0.25">
      <c r="A173" s="79"/>
      <c r="B173" s="65" t="s">
        <v>133</v>
      </c>
      <c r="C173" s="62" t="s">
        <v>147</v>
      </c>
      <c r="D173" s="64">
        <v>720000</v>
      </c>
      <c r="E173" s="3">
        <v>0</v>
      </c>
      <c r="F173" s="3">
        <v>720000</v>
      </c>
      <c r="G173" s="59"/>
      <c r="H173" s="10"/>
      <c r="I173" s="59"/>
      <c r="J173" s="59"/>
      <c r="K173" s="59"/>
      <c r="L173" s="59"/>
      <c r="M173" s="3"/>
      <c r="N173" s="58"/>
      <c r="O173" s="58"/>
      <c r="P173" s="3"/>
      <c r="Q173" s="101"/>
      <c r="R173" s="3">
        <v>720000</v>
      </c>
      <c r="S173" s="101"/>
      <c r="T173" s="3"/>
      <c r="U173" s="49"/>
      <c r="V173" s="49"/>
    </row>
    <row r="174" spans="1:22" ht="57" customHeight="1" x14ac:dyDescent="0.25">
      <c r="A174" s="79"/>
      <c r="B174" s="65" t="s">
        <v>134</v>
      </c>
      <c r="C174" s="62" t="s">
        <v>156</v>
      </c>
      <c r="D174" s="64">
        <v>5764932</v>
      </c>
      <c r="E174" s="3">
        <v>34932</v>
      </c>
      <c r="F174" s="3">
        <v>5730000</v>
      </c>
      <c r="G174" s="59"/>
      <c r="H174" s="10"/>
      <c r="I174" s="59"/>
      <c r="J174" s="59"/>
      <c r="K174" s="59"/>
      <c r="L174" s="59"/>
      <c r="M174" s="3"/>
      <c r="N174" s="58"/>
      <c r="O174" s="58"/>
      <c r="P174" s="3"/>
      <c r="Q174" s="101"/>
      <c r="R174" s="3">
        <v>5730000</v>
      </c>
      <c r="S174" s="101"/>
      <c r="T174" s="3"/>
      <c r="U174" s="49"/>
      <c r="V174" s="49"/>
    </row>
    <row r="175" spans="1:22" ht="57.75" customHeight="1" x14ac:dyDescent="0.25">
      <c r="A175" s="79"/>
      <c r="B175" s="65" t="s">
        <v>135</v>
      </c>
      <c r="C175" s="62" t="s">
        <v>161</v>
      </c>
      <c r="D175" s="64">
        <v>8220000</v>
      </c>
      <c r="E175" s="3">
        <v>0</v>
      </c>
      <c r="F175" s="3">
        <v>8220000</v>
      </c>
      <c r="G175" s="59"/>
      <c r="H175" s="10"/>
      <c r="I175" s="59"/>
      <c r="J175" s="59"/>
      <c r="K175" s="59"/>
      <c r="L175" s="59"/>
      <c r="M175" s="3"/>
      <c r="N175" s="58"/>
      <c r="O175" s="58"/>
      <c r="P175" s="3"/>
      <c r="Q175" s="101"/>
      <c r="R175" s="3">
        <v>8220000</v>
      </c>
      <c r="S175" s="101"/>
      <c r="T175" s="3"/>
      <c r="U175" s="49"/>
      <c r="V175" s="49"/>
    </row>
    <row r="176" spans="1:22" x14ac:dyDescent="0.25">
      <c r="A176" s="26"/>
      <c r="B176" s="27" t="s">
        <v>54</v>
      </c>
      <c r="C176" s="20"/>
      <c r="D176" s="58"/>
      <c r="E176" s="58"/>
      <c r="F176" s="59"/>
      <c r="G176" s="59"/>
      <c r="H176" s="10"/>
      <c r="I176" s="59"/>
      <c r="J176" s="59"/>
      <c r="K176" s="59"/>
      <c r="L176" s="59"/>
      <c r="M176" s="3"/>
      <c r="N176" s="58"/>
      <c r="O176" s="58"/>
      <c r="P176" s="58"/>
      <c r="Q176" s="101"/>
      <c r="R176" s="58"/>
      <c r="S176" s="101"/>
      <c r="T176" s="3"/>
      <c r="U176" s="49"/>
      <c r="V176" s="49"/>
    </row>
    <row r="177" spans="1:22" ht="31.5" customHeight="1" x14ac:dyDescent="0.25">
      <c r="A177" s="28">
        <v>5300</v>
      </c>
      <c r="B177" s="32" t="s">
        <v>7</v>
      </c>
      <c r="C177" s="30"/>
      <c r="D177" s="56">
        <f>D178+D182+D184+D188+D191+D193+D199+D207</f>
        <v>740330</v>
      </c>
      <c r="E177" s="56">
        <f>E178+E182+E184+E188+E191+E193+E199+E207</f>
        <v>0</v>
      </c>
      <c r="F177" s="56">
        <f t="shared" si="0"/>
        <v>740330</v>
      </c>
      <c r="G177" s="56">
        <f t="shared" ref="G177" si="21">K177+O177+Q177+S177+V177</f>
        <v>24025</v>
      </c>
      <c r="H177" s="30"/>
      <c r="I177" s="56">
        <f>I178+I182+I184+I188+I191+I193+I199+I207</f>
        <v>6830</v>
      </c>
      <c r="J177" s="56">
        <f>J178+J182+J184+J188+J191+J193+J199+J207</f>
        <v>0</v>
      </c>
      <c r="K177" s="56">
        <f>K178+K182+K184+K188+K191+K193+K199+K207</f>
        <v>330</v>
      </c>
      <c r="L177" s="56">
        <f>L178+L182+L184+L188+L191+L193+L199+L207</f>
        <v>0</v>
      </c>
      <c r="M177" s="31"/>
      <c r="N177" s="56">
        <f t="shared" ref="N177:S177" si="22">N178+N182+N184+N188+N191+N193+N199+N207</f>
        <v>0</v>
      </c>
      <c r="O177" s="56">
        <f t="shared" si="22"/>
        <v>0</v>
      </c>
      <c r="P177" s="56">
        <f t="shared" si="22"/>
        <v>26500</v>
      </c>
      <c r="Q177" s="101">
        <f t="shared" si="22"/>
        <v>23695</v>
      </c>
      <c r="R177" s="56">
        <f t="shared" si="22"/>
        <v>695000</v>
      </c>
      <c r="S177" s="101">
        <f t="shared" si="22"/>
        <v>0</v>
      </c>
      <c r="T177" s="31"/>
      <c r="U177" s="51">
        <f>U178+U182+U184+U188+U191+U193+U199+U207</f>
        <v>12000</v>
      </c>
      <c r="V177" s="51">
        <f>V178+V182+V184+V188+V191+V193+V199+V207</f>
        <v>0</v>
      </c>
    </row>
    <row r="178" spans="1:22" ht="29.25" customHeight="1" x14ac:dyDescent="0.25">
      <c r="A178" s="79" t="s">
        <v>16</v>
      </c>
      <c r="B178" s="7" t="s">
        <v>38</v>
      </c>
      <c r="C178" s="2"/>
      <c r="D178" s="58">
        <f t="shared" ref="D178:F179" si="23">D179</f>
        <v>0</v>
      </c>
      <c r="E178" s="58">
        <f t="shared" si="23"/>
        <v>0</v>
      </c>
      <c r="F178" s="59">
        <f t="shared" si="23"/>
        <v>0</v>
      </c>
      <c r="G178" s="59"/>
      <c r="H178" s="10"/>
      <c r="I178" s="59"/>
      <c r="J178" s="59"/>
      <c r="K178" s="59"/>
      <c r="L178" s="59"/>
      <c r="M178" s="3"/>
      <c r="N178" s="58"/>
      <c r="O178" s="58"/>
      <c r="P178" s="58">
        <f>P179</f>
        <v>0</v>
      </c>
      <c r="Q178" s="101"/>
      <c r="R178" s="58"/>
      <c r="S178" s="101"/>
      <c r="T178" s="3"/>
      <c r="U178" s="49"/>
      <c r="V178" s="49"/>
    </row>
    <row r="179" spans="1:22" ht="42.75" customHeight="1" x14ac:dyDescent="0.25">
      <c r="A179" s="79">
        <v>5301</v>
      </c>
      <c r="B179" s="7" t="s">
        <v>136</v>
      </c>
      <c r="C179" s="2"/>
      <c r="D179" s="58">
        <f t="shared" si="23"/>
        <v>0</v>
      </c>
      <c r="E179" s="58">
        <f t="shared" si="23"/>
        <v>0</v>
      </c>
      <c r="F179" s="59">
        <f t="shared" si="23"/>
        <v>0</v>
      </c>
      <c r="G179" s="59"/>
      <c r="H179" s="10"/>
      <c r="I179" s="59"/>
      <c r="J179" s="59"/>
      <c r="K179" s="59"/>
      <c r="L179" s="59"/>
      <c r="M179" s="3"/>
      <c r="N179" s="58"/>
      <c r="O179" s="58"/>
      <c r="P179" s="59">
        <f>P180</f>
        <v>0</v>
      </c>
      <c r="Q179" s="101"/>
      <c r="R179" s="58"/>
      <c r="S179" s="101"/>
      <c r="T179" s="3"/>
      <c r="U179" s="49"/>
      <c r="V179" s="49"/>
    </row>
    <row r="180" spans="1:22" ht="30.75" customHeight="1" x14ac:dyDescent="0.25">
      <c r="A180" s="10"/>
      <c r="B180" s="7" t="s">
        <v>137</v>
      </c>
      <c r="C180" s="20"/>
      <c r="D180" s="58">
        <f>D181</f>
        <v>0</v>
      </c>
      <c r="E180" s="58">
        <f>E181</f>
        <v>0</v>
      </c>
      <c r="F180" s="59">
        <f>F181</f>
        <v>0</v>
      </c>
      <c r="G180" s="59"/>
      <c r="H180" s="10"/>
      <c r="I180" s="59"/>
      <c r="J180" s="59"/>
      <c r="K180" s="59"/>
      <c r="L180" s="59"/>
      <c r="M180" s="3"/>
      <c r="N180" s="58"/>
      <c r="O180" s="58"/>
      <c r="P180" s="59">
        <f>P181</f>
        <v>0</v>
      </c>
      <c r="Q180" s="101"/>
      <c r="R180" s="58"/>
      <c r="S180" s="101"/>
      <c r="T180" s="3"/>
      <c r="U180" s="49"/>
      <c r="V180" s="49"/>
    </row>
    <row r="181" spans="1:22" ht="40.5" customHeight="1" x14ac:dyDescent="0.25">
      <c r="A181" s="81"/>
      <c r="B181" s="73"/>
      <c r="C181" s="74"/>
      <c r="D181" s="64"/>
      <c r="E181" s="3">
        <v>0</v>
      </c>
      <c r="F181" s="3">
        <v>0</v>
      </c>
      <c r="G181" s="59"/>
      <c r="H181" s="10"/>
      <c r="I181" s="59"/>
      <c r="J181" s="59"/>
      <c r="K181" s="59"/>
      <c r="L181" s="59"/>
      <c r="M181" s="3"/>
      <c r="N181" s="58"/>
      <c r="O181" s="58"/>
      <c r="P181" s="3">
        <v>0</v>
      </c>
      <c r="Q181" s="101"/>
      <c r="R181" s="58"/>
      <c r="S181" s="101"/>
      <c r="T181" s="3"/>
      <c r="U181" s="49"/>
      <c r="V181" s="49"/>
    </row>
    <row r="182" spans="1:22" x14ac:dyDescent="0.25">
      <c r="A182" s="79" t="s">
        <v>17</v>
      </c>
      <c r="B182" s="7" t="s">
        <v>39</v>
      </c>
      <c r="C182" s="20"/>
      <c r="D182" s="58"/>
      <c r="E182" s="58"/>
      <c r="F182" s="59"/>
      <c r="G182" s="59"/>
      <c r="H182" s="10"/>
      <c r="I182" s="59"/>
      <c r="J182" s="59"/>
      <c r="K182" s="59"/>
      <c r="L182" s="59"/>
      <c r="M182" s="3"/>
      <c r="N182" s="58"/>
      <c r="O182" s="58"/>
      <c r="P182" s="58"/>
      <c r="Q182" s="101"/>
      <c r="R182" s="58"/>
      <c r="S182" s="101"/>
      <c r="T182" s="3"/>
      <c r="U182" s="49"/>
      <c r="V182" s="49"/>
    </row>
    <row r="183" spans="1:22" x14ac:dyDescent="0.25">
      <c r="A183" s="10"/>
      <c r="B183" s="7" t="s">
        <v>32</v>
      </c>
      <c r="C183" s="20"/>
      <c r="D183" s="58"/>
      <c r="E183" s="58"/>
      <c r="F183" s="59"/>
      <c r="G183" s="59"/>
      <c r="H183" s="10"/>
      <c r="I183" s="59"/>
      <c r="J183" s="59"/>
      <c r="K183" s="59"/>
      <c r="L183" s="59"/>
      <c r="M183" s="3"/>
      <c r="N183" s="58"/>
      <c r="O183" s="58"/>
      <c r="P183" s="58"/>
      <c r="Q183" s="101"/>
      <c r="R183" s="58"/>
      <c r="S183" s="101"/>
      <c r="T183" s="3"/>
      <c r="U183" s="49"/>
      <c r="V183" s="49"/>
    </row>
    <row r="184" spans="1:22" x14ac:dyDescent="0.25">
      <c r="A184" s="79" t="s">
        <v>18</v>
      </c>
      <c r="B184" s="7" t="s">
        <v>40</v>
      </c>
      <c r="C184" s="20"/>
      <c r="D184" s="58">
        <f>D185</f>
        <v>2830</v>
      </c>
      <c r="E184" s="58"/>
      <c r="F184" s="59">
        <f>F185</f>
        <v>2830</v>
      </c>
      <c r="G184" s="59">
        <f t="shared" ref="G184" si="24">K184+O184+Q184+S184+V184</f>
        <v>330</v>
      </c>
      <c r="H184" s="10"/>
      <c r="I184" s="59">
        <f>I185</f>
        <v>2830</v>
      </c>
      <c r="J184" s="59"/>
      <c r="K184" s="59">
        <f>K185</f>
        <v>330</v>
      </c>
      <c r="L184" s="59"/>
      <c r="M184" s="3"/>
      <c r="N184" s="58"/>
      <c r="O184" s="58"/>
      <c r="P184" s="58"/>
      <c r="Q184" s="101"/>
      <c r="R184" s="58"/>
      <c r="S184" s="101"/>
      <c r="T184" s="3"/>
      <c r="U184" s="49"/>
      <c r="V184" s="49"/>
    </row>
    <row r="185" spans="1:22" ht="40.5" customHeight="1" x14ac:dyDescent="0.25">
      <c r="A185" s="79">
        <v>5301</v>
      </c>
      <c r="B185" s="7" t="s">
        <v>136</v>
      </c>
      <c r="C185" s="20"/>
      <c r="D185" s="58">
        <f>D186</f>
        <v>2830</v>
      </c>
      <c r="E185" s="58">
        <f>E186</f>
        <v>0</v>
      </c>
      <c r="F185" s="59">
        <f>F186</f>
        <v>2830</v>
      </c>
      <c r="G185" s="59">
        <f t="shared" ref="G185:G187" si="25">K185+O185+Q185+S185+V185</f>
        <v>330</v>
      </c>
      <c r="H185" s="10"/>
      <c r="I185" s="59">
        <f>I186</f>
        <v>2830</v>
      </c>
      <c r="J185" s="59"/>
      <c r="K185" s="59">
        <f>K186</f>
        <v>330</v>
      </c>
      <c r="L185" s="59"/>
      <c r="M185" s="3"/>
      <c r="N185" s="58"/>
      <c r="O185" s="58"/>
      <c r="P185" s="58"/>
      <c r="Q185" s="101"/>
      <c r="R185" s="58"/>
      <c r="S185" s="101"/>
      <c r="T185" s="3"/>
      <c r="U185" s="49"/>
      <c r="V185" s="49"/>
    </row>
    <row r="186" spans="1:22" ht="40.5" customHeight="1" x14ac:dyDescent="0.25">
      <c r="A186" s="79"/>
      <c r="B186" s="7" t="s">
        <v>137</v>
      </c>
      <c r="C186" s="20"/>
      <c r="D186" s="58">
        <f>D187</f>
        <v>2830</v>
      </c>
      <c r="E186" s="58">
        <f>E187</f>
        <v>0</v>
      </c>
      <c r="F186" s="59">
        <f>F187</f>
        <v>2830</v>
      </c>
      <c r="G186" s="59">
        <f t="shared" si="25"/>
        <v>330</v>
      </c>
      <c r="H186" s="10"/>
      <c r="I186" s="59">
        <f>I187</f>
        <v>2830</v>
      </c>
      <c r="J186" s="59"/>
      <c r="K186" s="59">
        <f>K187</f>
        <v>330</v>
      </c>
      <c r="L186" s="59"/>
      <c r="M186" s="3"/>
      <c r="N186" s="58"/>
      <c r="O186" s="58"/>
      <c r="P186" s="58"/>
      <c r="Q186" s="101"/>
      <c r="R186" s="58"/>
      <c r="S186" s="101"/>
      <c r="T186" s="3"/>
      <c r="U186" s="49"/>
      <c r="V186" s="49"/>
    </row>
    <row r="187" spans="1:22" ht="47.25" customHeight="1" x14ac:dyDescent="0.25">
      <c r="A187" s="10"/>
      <c r="B187" s="7" t="s">
        <v>187</v>
      </c>
      <c r="C187" s="20" t="s">
        <v>150</v>
      </c>
      <c r="D187" s="58">
        <v>2830</v>
      </c>
      <c r="E187" s="58">
        <v>0</v>
      </c>
      <c r="F187" s="59">
        <v>2830</v>
      </c>
      <c r="G187" s="59">
        <f t="shared" si="25"/>
        <v>330</v>
      </c>
      <c r="H187" s="10" t="s">
        <v>145</v>
      </c>
      <c r="I187" s="59">
        <v>2830</v>
      </c>
      <c r="J187" s="59"/>
      <c r="K187" s="59">
        <v>330</v>
      </c>
      <c r="L187" s="59"/>
      <c r="M187" s="3"/>
      <c r="N187" s="58"/>
      <c r="O187" s="58"/>
      <c r="P187" s="58"/>
      <c r="Q187" s="101"/>
      <c r="R187" s="58"/>
      <c r="S187" s="101"/>
      <c r="T187" s="3"/>
      <c r="U187" s="49"/>
      <c r="V187" s="49"/>
    </row>
    <row r="188" spans="1:22" x14ac:dyDescent="0.25">
      <c r="A188" s="79" t="s">
        <v>19</v>
      </c>
      <c r="B188" s="7" t="s">
        <v>41</v>
      </c>
      <c r="C188" s="20"/>
      <c r="D188" s="58"/>
      <c r="E188" s="58"/>
      <c r="F188" s="59"/>
      <c r="G188" s="59"/>
      <c r="H188" s="10"/>
      <c r="I188" s="59"/>
      <c r="J188" s="59"/>
      <c r="K188" s="59"/>
      <c r="L188" s="59"/>
      <c r="M188" s="3"/>
      <c r="N188" s="58"/>
      <c r="O188" s="58"/>
      <c r="P188" s="58"/>
      <c r="Q188" s="101"/>
      <c r="R188" s="58"/>
      <c r="S188" s="101"/>
      <c r="T188" s="3"/>
      <c r="U188" s="49"/>
      <c r="V188" s="49"/>
    </row>
    <row r="189" spans="1:22" x14ac:dyDescent="0.25">
      <c r="C189" s="20"/>
      <c r="D189" s="58"/>
      <c r="E189" s="58"/>
      <c r="F189" s="59"/>
      <c r="G189" s="59"/>
      <c r="H189" s="10"/>
      <c r="I189" s="59"/>
      <c r="J189" s="59"/>
      <c r="K189" s="59"/>
      <c r="L189" s="59"/>
      <c r="M189" s="3"/>
      <c r="N189" s="58"/>
      <c r="O189" s="58"/>
      <c r="P189" s="58"/>
      <c r="Q189" s="101"/>
      <c r="R189" s="58"/>
      <c r="S189" s="101"/>
      <c r="T189" s="3"/>
      <c r="U189" s="49"/>
      <c r="V189" s="49"/>
    </row>
    <row r="190" spans="1:22" x14ac:dyDescent="0.25">
      <c r="A190" s="10"/>
      <c r="B190" s="7" t="s">
        <v>32</v>
      </c>
      <c r="C190" s="20"/>
      <c r="D190" s="58"/>
      <c r="E190" s="58"/>
      <c r="F190" s="59"/>
      <c r="G190" s="59"/>
      <c r="H190" s="10"/>
      <c r="I190" s="59"/>
      <c r="J190" s="59"/>
      <c r="K190" s="59"/>
      <c r="L190" s="59"/>
      <c r="M190" s="3"/>
      <c r="N190" s="58"/>
      <c r="O190" s="58"/>
      <c r="P190" s="58"/>
      <c r="Q190" s="101"/>
      <c r="R190" s="58"/>
      <c r="S190" s="101"/>
      <c r="T190" s="3"/>
      <c r="U190" s="49"/>
      <c r="V190" s="49"/>
    </row>
    <row r="191" spans="1:22" x14ac:dyDescent="0.25">
      <c r="A191" s="79" t="s">
        <v>20</v>
      </c>
      <c r="B191" s="7" t="s">
        <v>42</v>
      </c>
      <c r="C191" s="20"/>
      <c r="D191" s="58"/>
      <c r="E191" s="58"/>
      <c r="F191" s="59"/>
      <c r="G191" s="59"/>
      <c r="H191" s="10"/>
      <c r="I191" s="59"/>
      <c r="J191" s="59"/>
      <c r="K191" s="59"/>
      <c r="L191" s="59"/>
      <c r="M191" s="3"/>
      <c r="N191" s="58"/>
      <c r="O191" s="58"/>
      <c r="P191" s="58"/>
      <c r="Q191" s="101"/>
      <c r="R191" s="58"/>
      <c r="S191" s="101"/>
      <c r="T191" s="3"/>
      <c r="U191" s="49"/>
      <c r="V191" s="49"/>
    </row>
    <row r="192" spans="1:22" x14ac:dyDescent="0.25">
      <c r="A192" s="10"/>
      <c r="B192" s="7" t="s">
        <v>32</v>
      </c>
      <c r="C192" s="20"/>
      <c r="D192" s="58"/>
      <c r="E192" s="58"/>
      <c r="F192" s="59"/>
      <c r="G192" s="59"/>
      <c r="H192" s="10"/>
      <c r="I192" s="59"/>
      <c r="J192" s="59"/>
      <c r="K192" s="59"/>
      <c r="L192" s="59"/>
      <c r="M192" s="3"/>
      <c r="N192" s="58"/>
      <c r="O192" s="58"/>
      <c r="P192" s="58"/>
      <c r="Q192" s="101"/>
      <c r="R192" s="58"/>
      <c r="S192" s="101"/>
      <c r="T192" s="3"/>
      <c r="U192" s="49"/>
      <c r="V192" s="49"/>
    </row>
    <row r="193" spans="1:22" ht="30" x14ac:dyDescent="0.25">
      <c r="A193" s="79" t="s">
        <v>21</v>
      </c>
      <c r="B193" s="7" t="s">
        <v>43</v>
      </c>
      <c r="C193" s="20"/>
      <c r="D193" s="58">
        <f>D194+D197</f>
        <v>721500</v>
      </c>
      <c r="E193" s="58">
        <f>E194+E197</f>
        <v>0</v>
      </c>
      <c r="F193" s="59">
        <f>F194+F197</f>
        <v>721500</v>
      </c>
      <c r="G193" s="59">
        <f t="shared" ref="G193" si="26">K193+O193+Q193+S193+V193</f>
        <v>23695</v>
      </c>
      <c r="H193" s="10"/>
      <c r="I193" s="59"/>
      <c r="J193" s="59"/>
      <c r="K193" s="59"/>
      <c r="L193" s="59"/>
      <c r="M193" s="3"/>
      <c r="N193" s="58"/>
      <c r="O193" s="58"/>
      <c r="P193" s="58">
        <f>P194+P197</f>
        <v>26500</v>
      </c>
      <c r="Q193" s="101">
        <f>Q194+Q197</f>
        <v>23695</v>
      </c>
      <c r="R193" s="58">
        <f>R194+R197</f>
        <v>695000</v>
      </c>
      <c r="S193" s="101"/>
      <c r="T193" s="3"/>
      <c r="U193" s="49"/>
      <c r="V193" s="49"/>
    </row>
    <row r="194" spans="1:22" ht="32.25" customHeight="1" x14ac:dyDescent="0.25">
      <c r="A194" s="79">
        <v>5301</v>
      </c>
      <c r="B194" s="7" t="s">
        <v>136</v>
      </c>
      <c r="C194" s="20"/>
      <c r="D194" s="58">
        <f t="shared" ref="D194:F195" si="27">D195</f>
        <v>1500</v>
      </c>
      <c r="E194" s="58">
        <f t="shared" si="27"/>
        <v>0</v>
      </c>
      <c r="F194" s="59">
        <f t="shared" si="27"/>
        <v>1500</v>
      </c>
      <c r="G194" s="59">
        <f t="shared" ref="G194" si="28">K194+O194+Q194+S194+V194</f>
        <v>0</v>
      </c>
      <c r="H194" s="10"/>
      <c r="I194" s="59"/>
      <c r="J194" s="59"/>
      <c r="K194" s="59"/>
      <c r="L194" s="59"/>
      <c r="M194" s="3"/>
      <c r="N194" s="58"/>
      <c r="O194" s="58"/>
      <c r="P194" s="59">
        <f>P195</f>
        <v>1500</v>
      </c>
      <c r="Q194" s="102">
        <f>Q195+Q196</f>
        <v>0</v>
      </c>
      <c r="R194" s="59">
        <f>R195</f>
        <v>0</v>
      </c>
      <c r="S194" s="101"/>
      <c r="T194" s="3"/>
      <c r="U194" s="49"/>
      <c r="V194" s="49"/>
    </row>
    <row r="195" spans="1:22" ht="30.75" customHeight="1" x14ac:dyDescent="0.25">
      <c r="A195" s="10"/>
      <c r="B195" s="7" t="s">
        <v>137</v>
      </c>
      <c r="C195" s="20"/>
      <c r="D195" s="58">
        <f t="shared" si="27"/>
        <v>1500</v>
      </c>
      <c r="E195" s="58">
        <f t="shared" si="27"/>
        <v>0</v>
      </c>
      <c r="F195" s="59">
        <f t="shared" si="27"/>
        <v>1500</v>
      </c>
      <c r="G195" s="59">
        <f t="shared" ref="G195" si="29">K195+O195+Q195+S195+V195</f>
        <v>0</v>
      </c>
      <c r="H195" s="10"/>
      <c r="I195" s="59"/>
      <c r="J195" s="59"/>
      <c r="K195" s="59"/>
      <c r="L195" s="59"/>
      <c r="M195" s="3"/>
      <c r="N195" s="58"/>
      <c r="O195" s="58"/>
      <c r="P195" s="59">
        <f>P196</f>
        <v>1500</v>
      </c>
      <c r="Q195" s="102"/>
      <c r="R195" s="59"/>
      <c r="S195" s="101"/>
      <c r="T195" s="3"/>
      <c r="U195" s="49"/>
      <c r="V195" s="49"/>
    </row>
    <row r="196" spans="1:22" ht="33" customHeight="1" x14ac:dyDescent="0.25">
      <c r="A196" s="79"/>
      <c r="B196" s="73" t="s">
        <v>138</v>
      </c>
      <c r="C196" s="74" t="s">
        <v>150</v>
      </c>
      <c r="D196" s="64">
        <v>1500</v>
      </c>
      <c r="E196" s="3">
        <v>0</v>
      </c>
      <c r="F196" s="3">
        <v>1500</v>
      </c>
      <c r="G196" s="59">
        <f t="shared" ref="G196" si="30">K196+O196+Q196+S196+V196</f>
        <v>0</v>
      </c>
      <c r="H196" s="10"/>
      <c r="I196" s="59"/>
      <c r="J196" s="59"/>
      <c r="K196" s="59"/>
      <c r="L196" s="59"/>
      <c r="M196" s="3"/>
      <c r="N196" s="58"/>
      <c r="O196" s="58"/>
      <c r="P196" s="10">
        <v>1500</v>
      </c>
      <c r="Q196" s="102"/>
      <c r="R196" s="59"/>
      <c r="S196" s="101"/>
      <c r="T196" s="3"/>
      <c r="U196" s="49"/>
      <c r="V196" s="49"/>
    </row>
    <row r="197" spans="1:22" ht="33" customHeight="1" x14ac:dyDescent="0.25">
      <c r="A197" s="79">
        <v>5309</v>
      </c>
      <c r="B197" s="70" t="s">
        <v>140</v>
      </c>
      <c r="C197" s="62"/>
      <c r="D197" s="64">
        <f>D198</f>
        <v>720000</v>
      </c>
      <c r="E197" s="3">
        <f>E198</f>
        <v>0</v>
      </c>
      <c r="F197" s="3">
        <f>F198</f>
        <v>720000</v>
      </c>
      <c r="G197" s="59">
        <f t="shared" ref="G197" si="31">K197+O197+Q197+S197+V197</f>
        <v>23695</v>
      </c>
      <c r="H197" s="10"/>
      <c r="I197" s="59"/>
      <c r="J197" s="59"/>
      <c r="K197" s="59"/>
      <c r="L197" s="59"/>
      <c r="M197" s="3"/>
      <c r="N197" s="58"/>
      <c r="O197" s="58"/>
      <c r="P197" s="59">
        <f>P198</f>
        <v>25000</v>
      </c>
      <c r="Q197" s="102">
        <f>Q198</f>
        <v>23695</v>
      </c>
      <c r="R197" s="59">
        <f>R198</f>
        <v>695000</v>
      </c>
      <c r="S197" s="101"/>
      <c r="T197" s="3"/>
      <c r="U197" s="49"/>
      <c r="V197" s="49"/>
    </row>
    <row r="198" spans="1:22" ht="34.5" customHeight="1" x14ac:dyDescent="0.25">
      <c r="A198" s="10"/>
      <c r="B198" s="73" t="s">
        <v>141</v>
      </c>
      <c r="C198" s="74" t="s">
        <v>151</v>
      </c>
      <c r="D198" s="64">
        <v>720000</v>
      </c>
      <c r="E198">
        <v>0</v>
      </c>
      <c r="F198" s="3">
        <v>720000</v>
      </c>
      <c r="G198" s="59">
        <f t="shared" ref="G198" si="32">K198+O198+Q198+S198+V198</f>
        <v>23695</v>
      </c>
      <c r="H198" s="10"/>
      <c r="I198" s="59"/>
      <c r="J198" s="59"/>
      <c r="K198" s="59"/>
      <c r="L198" s="59"/>
      <c r="M198" s="3"/>
      <c r="N198" s="58"/>
      <c r="O198" s="58"/>
      <c r="P198" s="58">
        <v>25000</v>
      </c>
      <c r="Q198" s="101">
        <v>23695</v>
      </c>
      <c r="R198" s="3">
        <v>695000</v>
      </c>
      <c r="S198" s="101"/>
      <c r="T198" s="3"/>
      <c r="U198" s="49"/>
      <c r="V198" s="49"/>
    </row>
    <row r="199" spans="1:22" ht="36" customHeight="1" x14ac:dyDescent="0.25">
      <c r="A199" s="79" t="s">
        <v>22</v>
      </c>
      <c r="B199" s="7" t="s">
        <v>44</v>
      </c>
      <c r="C199" s="20"/>
      <c r="D199" s="58">
        <f>D200+D205</f>
        <v>16000</v>
      </c>
      <c r="E199" s="58">
        <f t="shared" ref="D199:F200" si="33">E200</f>
        <v>0</v>
      </c>
      <c r="F199" s="59">
        <f>F200+F205</f>
        <v>16000</v>
      </c>
      <c r="G199" s="59"/>
      <c r="H199" s="10"/>
      <c r="I199" s="59">
        <f>I200</f>
        <v>4000</v>
      </c>
      <c r="J199" s="59"/>
      <c r="K199" s="59"/>
      <c r="L199" s="59"/>
      <c r="M199" s="3"/>
      <c r="N199" s="58"/>
      <c r="O199" s="58"/>
      <c r="P199" s="58"/>
      <c r="Q199" s="101"/>
      <c r="R199" s="58">
        <f>R200</f>
        <v>0</v>
      </c>
      <c r="S199" s="101"/>
      <c r="T199" s="3"/>
      <c r="U199" s="49">
        <f>U205</f>
        <v>12000</v>
      </c>
      <c r="V199" s="49"/>
    </row>
    <row r="200" spans="1:22" ht="41.25" customHeight="1" x14ac:dyDescent="0.25">
      <c r="A200" s="79">
        <v>5301</v>
      </c>
      <c r="B200" s="7" t="s">
        <v>136</v>
      </c>
      <c r="C200" s="20"/>
      <c r="D200" s="58">
        <f t="shared" si="33"/>
        <v>4000</v>
      </c>
      <c r="E200" s="58">
        <f t="shared" si="33"/>
        <v>0</v>
      </c>
      <c r="F200" s="59">
        <f t="shared" si="33"/>
        <v>4000</v>
      </c>
      <c r="G200" s="59"/>
      <c r="H200" s="10"/>
      <c r="I200" s="59">
        <f>I201</f>
        <v>4000</v>
      </c>
      <c r="J200" s="59"/>
      <c r="K200" s="59"/>
      <c r="L200" s="59"/>
      <c r="M200" s="3"/>
      <c r="N200" s="58"/>
      <c r="O200" s="58"/>
      <c r="P200" s="58"/>
      <c r="Q200" s="101"/>
      <c r="R200" s="59">
        <f>R201</f>
        <v>0</v>
      </c>
      <c r="S200" s="101"/>
      <c r="T200" s="3"/>
      <c r="U200" s="49"/>
      <c r="V200" s="49"/>
    </row>
    <row r="201" spans="1:22" x14ac:dyDescent="0.25">
      <c r="A201" s="10"/>
      <c r="B201" s="7" t="s">
        <v>137</v>
      </c>
      <c r="C201" s="20"/>
      <c r="D201" s="58">
        <f>D202+D203+D204</f>
        <v>4000</v>
      </c>
      <c r="E201" s="58">
        <f>E202+E203+E204</f>
        <v>0</v>
      </c>
      <c r="F201" s="59">
        <f>F202+F203+F204</f>
        <v>4000</v>
      </c>
      <c r="G201" s="59"/>
      <c r="H201" s="10"/>
      <c r="I201" s="59">
        <f>I202+I203+I204</f>
        <v>4000</v>
      </c>
      <c r="J201" s="59"/>
      <c r="K201" s="59"/>
      <c r="L201" s="59"/>
      <c r="M201" s="3"/>
      <c r="N201" s="58"/>
      <c r="O201" s="58"/>
      <c r="P201" s="58"/>
      <c r="Q201" s="101"/>
      <c r="R201" s="59"/>
      <c r="S201" s="101"/>
      <c r="T201" s="3"/>
      <c r="U201" s="49"/>
      <c r="V201" s="49"/>
    </row>
    <row r="202" spans="1:22" ht="47.25" customHeight="1" x14ac:dyDescent="0.25">
      <c r="A202" s="10"/>
      <c r="B202" s="73" t="s">
        <v>142</v>
      </c>
      <c r="C202" s="74" t="s">
        <v>150</v>
      </c>
      <c r="D202" s="64">
        <v>1000</v>
      </c>
      <c r="E202" s="3">
        <v>0</v>
      </c>
      <c r="F202" s="3">
        <v>1000</v>
      </c>
      <c r="G202" s="59"/>
      <c r="H202" s="10" t="s">
        <v>145</v>
      </c>
      <c r="I202" s="3">
        <v>1000</v>
      </c>
      <c r="J202" s="59"/>
      <c r="K202" s="59"/>
      <c r="L202" s="59"/>
      <c r="M202" s="3"/>
      <c r="N202" s="58"/>
      <c r="O202" s="58"/>
      <c r="P202" s="58"/>
      <c r="Q202" s="101"/>
      <c r="R202" s="3"/>
      <c r="S202" s="101"/>
      <c r="T202" s="3"/>
      <c r="U202" s="49"/>
      <c r="V202" s="49"/>
    </row>
    <row r="203" spans="1:22" ht="33" customHeight="1" x14ac:dyDescent="0.25">
      <c r="A203" s="79"/>
      <c r="B203" s="73" t="s">
        <v>139</v>
      </c>
      <c r="C203" s="74" t="s">
        <v>150</v>
      </c>
      <c r="D203" s="64">
        <v>1000</v>
      </c>
      <c r="E203" s="3">
        <v>0</v>
      </c>
      <c r="F203" s="3">
        <v>1000</v>
      </c>
      <c r="G203" s="59"/>
      <c r="H203" s="10" t="s">
        <v>145</v>
      </c>
      <c r="I203" s="59">
        <v>1000</v>
      </c>
      <c r="J203" s="59"/>
      <c r="K203" s="59"/>
      <c r="L203" s="59"/>
      <c r="M203" s="3"/>
      <c r="N203" s="58"/>
      <c r="O203" s="58"/>
      <c r="P203" s="59"/>
      <c r="Q203" s="102"/>
      <c r="R203" s="3"/>
      <c r="S203" s="101"/>
      <c r="T203" s="3"/>
      <c r="U203" s="49"/>
      <c r="V203" s="49"/>
    </row>
    <row r="204" spans="1:22" ht="47.25" customHeight="1" x14ac:dyDescent="0.25">
      <c r="A204" s="10"/>
      <c r="B204" s="73" t="s">
        <v>143</v>
      </c>
      <c r="C204" s="74" t="s">
        <v>150</v>
      </c>
      <c r="D204" s="64">
        <v>2000</v>
      </c>
      <c r="E204" s="3">
        <v>0</v>
      </c>
      <c r="F204" s="3">
        <v>2000</v>
      </c>
      <c r="G204" s="59"/>
      <c r="H204" s="10" t="s">
        <v>145</v>
      </c>
      <c r="I204" s="3">
        <v>2000</v>
      </c>
      <c r="J204" s="59"/>
      <c r="K204" s="59"/>
      <c r="L204" s="59"/>
      <c r="M204" s="3"/>
      <c r="N204" s="58"/>
      <c r="O204" s="58"/>
      <c r="P204" s="58"/>
      <c r="Q204" s="101"/>
      <c r="R204" s="3"/>
      <c r="S204" s="101"/>
      <c r="T204" s="3"/>
      <c r="U204" s="49"/>
      <c r="V204" s="49"/>
    </row>
    <row r="205" spans="1:22" ht="47.25" customHeight="1" x14ac:dyDescent="0.25">
      <c r="A205" s="79">
        <v>5309</v>
      </c>
      <c r="B205" s="70" t="s">
        <v>140</v>
      </c>
      <c r="C205" s="89"/>
      <c r="D205" s="64">
        <f>D206</f>
        <v>12000</v>
      </c>
      <c r="E205" s="3">
        <f>E206</f>
        <v>0</v>
      </c>
      <c r="F205" s="3">
        <f>F206</f>
        <v>12000</v>
      </c>
      <c r="G205" s="59"/>
      <c r="H205" s="10"/>
      <c r="I205" s="3"/>
      <c r="J205" s="59"/>
      <c r="K205" s="59"/>
      <c r="L205" s="59"/>
      <c r="M205" s="3"/>
      <c r="N205" s="58"/>
      <c r="O205" s="58"/>
      <c r="P205" s="58"/>
      <c r="Q205" s="101"/>
      <c r="R205" s="3"/>
      <c r="S205" s="101"/>
      <c r="T205" s="3"/>
      <c r="U205" s="49">
        <f>U206</f>
        <v>12000</v>
      </c>
      <c r="V205" s="49"/>
    </row>
    <row r="206" spans="1:22" ht="47.25" customHeight="1" x14ac:dyDescent="0.25">
      <c r="A206" s="81"/>
      <c r="B206" s="70" t="s">
        <v>188</v>
      </c>
      <c r="C206" s="89" t="s">
        <v>150</v>
      </c>
      <c r="D206" s="64">
        <v>12000</v>
      </c>
      <c r="E206" s="3">
        <v>0</v>
      </c>
      <c r="F206" s="3">
        <v>12000</v>
      </c>
      <c r="G206" s="59"/>
      <c r="H206" s="10"/>
      <c r="I206" s="3"/>
      <c r="J206" s="59"/>
      <c r="K206" s="59"/>
      <c r="L206" s="59"/>
      <c r="M206" s="3"/>
      <c r="N206" s="58"/>
      <c r="O206" s="58"/>
      <c r="P206" s="58"/>
      <c r="Q206" s="101"/>
      <c r="R206" s="3"/>
      <c r="S206" s="101"/>
      <c r="T206" s="3">
        <v>96</v>
      </c>
      <c r="U206" s="49">
        <v>12000</v>
      </c>
      <c r="V206" s="49"/>
    </row>
    <row r="207" spans="1:22" x14ac:dyDescent="0.25">
      <c r="A207" s="79" t="s">
        <v>23</v>
      </c>
      <c r="B207" s="7" t="s">
        <v>45</v>
      </c>
      <c r="C207" s="20"/>
      <c r="D207" s="58"/>
      <c r="E207" s="58"/>
      <c r="F207" s="59"/>
      <c r="G207" s="59"/>
      <c r="H207" s="10"/>
      <c r="I207" s="59"/>
      <c r="J207" s="59"/>
      <c r="K207" s="59"/>
      <c r="L207" s="59"/>
      <c r="M207" s="3"/>
      <c r="N207" s="58"/>
      <c r="O207" s="58"/>
      <c r="P207" s="58"/>
      <c r="Q207" s="101"/>
      <c r="R207" s="58"/>
      <c r="S207" s="101"/>
      <c r="T207" s="3"/>
      <c r="U207" s="49"/>
      <c r="V207" s="49"/>
    </row>
    <row r="208" spans="1:22" x14ac:dyDescent="0.25">
      <c r="A208" s="3"/>
      <c r="B208" s="25" t="s">
        <v>32</v>
      </c>
      <c r="C208" s="20"/>
      <c r="D208" s="58"/>
      <c r="E208" s="58"/>
      <c r="F208" s="59"/>
      <c r="G208" s="59"/>
      <c r="H208" s="10"/>
      <c r="I208" s="59"/>
      <c r="J208" s="59"/>
      <c r="K208" s="59"/>
      <c r="L208" s="59"/>
      <c r="M208" s="3"/>
      <c r="N208" s="58"/>
      <c r="O208" s="58"/>
      <c r="P208" s="58"/>
      <c r="Q208" s="101"/>
      <c r="R208" s="58"/>
      <c r="S208" s="101"/>
      <c r="T208" s="3"/>
      <c r="U208" s="49"/>
      <c r="V208" s="49"/>
    </row>
    <row r="209" spans="1:22" s="33" customFormat="1" ht="25.5" customHeight="1" x14ac:dyDescent="0.25">
      <c r="A209" s="28">
        <v>5400</v>
      </c>
      <c r="B209" s="32" t="s">
        <v>8</v>
      </c>
      <c r="C209" s="30"/>
      <c r="D209" s="56">
        <f>D210+D211+D213+D215+D217+D219+D221+D222</f>
        <v>5000</v>
      </c>
      <c r="E209" s="56">
        <f>E210+E211+E213+E215+E217+E219+E221+E222</f>
        <v>0</v>
      </c>
      <c r="F209" s="56">
        <f t="shared" ref="F209" si="34">I209+N209+P209+R209+U209</f>
        <v>5000</v>
      </c>
      <c r="G209" s="56">
        <f t="shared" ref="G209" si="35">K209+O209+Q209+S209+V209</f>
        <v>577</v>
      </c>
      <c r="H209" s="30"/>
      <c r="I209" s="56">
        <f>I210+I211+I213+I215+I217+I219+I221+I222</f>
        <v>0</v>
      </c>
      <c r="J209" s="56">
        <f>J210+J211+J213+J215+J217+J219+J221+J222</f>
        <v>0</v>
      </c>
      <c r="K209" s="56">
        <f>K210+K211+K213+K215+K217+K219+K221+K222</f>
        <v>0</v>
      </c>
      <c r="L209" s="56">
        <f>L210+L211+L213+L215+L217+L219+L221+L222</f>
        <v>0</v>
      </c>
      <c r="M209" s="31"/>
      <c r="N209" s="56">
        <f t="shared" ref="N209:S209" si="36">N210+N211+N213+N215+N217+N219+N221+N222</f>
        <v>0</v>
      </c>
      <c r="O209" s="56">
        <f t="shared" si="36"/>
        <v>0</v>
      </c>
      <c r="P209" s="56">
        <f t="shared" si="36"/>
        <v>5000</v>
      </c>
      <c r="Q209" s="101">
        <f>Q210+Q211+Q213+Q215+Q217+Q219+Q221+Q222</f>
        <v>577</v>
      </c>
      <c r="R209" s="56">
        <f t="shared" si="36"/>
        <v>0</v>
      </c>
      <c r="S209" s="101">
        <f t="shared" si="36"/>
        <v>0</v>
      </c>
      <c r="T209" s="31"/>
      <c r="U209" s="51">
        <f>U210+U211+U213+U215+U217+U219+U221+U222</f>
        <v>0</v>
      </c>
      <c r="V209" s="51">
        <f>V210+V211+V213+V215+V217+V219+V221+V222</f>
        <v>0</v>
      </c>
    </row>
    <row r="210" spans="1:22" ht="33.75" customHeight="1" x14ac:dyDescent="0.25">
      <c r="A210" s="79" t="s">
        <v>16</v>
      </c>
      <c r="B210" s="7" t="s">
        <v>38</v>
      </c>
      <c r="C210" s="2"/>
      <c r="D210" s="58"/>
      <c r="E210" s="58"/>
      <c r="F210" s="58"/>
      <c r="G210" s="58"/>
      <c r="H210" s="10"/>
      <c r="I210" s="58"/>
      <c r="J210" s="58"/>
      <c r="K210" s="58"/>
      <c r="L210" s="58"/>
      <c r="M210" s="3"/>
      <c r="N210" s="58"/>
      <c r="O210" s="58"/>
      <c r="P210" s="58"/>
      <c r="Q210" s="101"/>
      <c r="R210" s="58"/>
      <c r="S210" s="101"/>
      <c r="T210" s="3"/>
      <c r="U210" s="49"/>
      <c r="V210" s="49"/>
    </row>
    <row r="211" spans="1:22" ht="26.25" customHeight="1" x14ac:dyDescent="0.25">
      <c r="A211" s="79" t="s">
        <v>17</v>
      </c>
      <c r="B211" s="7" t="s">
        <v>39</v>
      </c>
      <c r="C211" s="2"/>
      <c r="D211" s="58"/>
      <c r="E211" s="58"/>
      <c r="F211" s="58"/>
      <c r="G211" s="58"/>
      <c r="H211" s="10"/>
      <c r="I211" s="58"/>
      <c r="J211" s="58"/>
      <c r="K211" s="58"/>
      <c r="L211" s="58"/>
      <c r="M211" s="3"/>
      <c r="N211" s="58"/>
      <c r="O211" s="58"/>
      <c r="P211" s="58"/>
      <c r="Q211" s="101"/>
      <c r="R211" s="58"/>
      <c r="S211" s="101"/>
      <c r="T211" s="3"/>
      <c r="U211" s="49"/>
      <c r="V211" s="49"/>
    </row>
    <row r="212" spans="1:22" x14ac:dyDescent="0.25">
      <c r="A212" s="20"/>
      <c r="B212" s="7" t="s">
        <v>32</v>
      </c>
      <c r="C212" s="2"/>
      <c r="D212" s="58"/>
      <c r="E212" s="58"/>
      <c r="F212" s="59"/>
      <c r="G212" s="59"/>
      <c r="H212" s="10"/>
      <c r="I212" s="58"/>
      <c r="J212" s="58"/>
      <c r="K212" s="58"/>
      <c r="L212" s="58"/>
      <c r="M212" s="3"/>
      <c r="N212" s="58"/>
      <c r="O212" s="58"/>
      <c r="P212" s="58"/>
      <c r="Q212" s="101"/>
      <c r="R212" s="58"/>
      <c r="S212" s="101"/>
      <c r="T212" s="3"/>
      <c r="U212" s="49"/>
      <c r="V212" s="49"/>
    </row>
    <row r="213" spans="1:22" ht="27" customHeight="1" x14ac:dyDescent="0.25">
      <c r="A213" s="79" t="s">
        <v>18</v>
      </c>
      <c r="B213" s="7" t="s">
        <v>40</v>
      </c>
      <c r="C213" s="2"/>
      <c r="D213" s="58"/>
      <c r="E213" s="58"/>
      <c r="F213" s="58"/>
      <c r="G213" s="58"/>
      <c r="H213" s="10"/>
      <c r="I213" s="58"/>
      <c r="J213" s="58"/>
      <c r="K213" s="58"/>
      <c r="L213" s="58"/>
      <c r="M213" s="3"/>
      <c r="N213" s="58"/>
      <c r="O213" s="58"/>
      <c r="P213" s="58"/>
      <c r="Q213" s="101"/>
      <c r="R213" s="58"/>
      <c r="S213" s="101"/>
      <c r="T213" s="3"/>
      <c r="U213" s="49"/>
      <c r="V213" s="49"/>
    </row>
    <row r="214" spans="1:22" x14ac:dyDescent="0.25">
      <c r="A214" s="20"/>
      <c r="B214" s="7" t="s">
        <v>32</v>
      </c>
      <c r="C214" s="2"/>
      <c r="D214" s="58"/>
      <c r="E214" s="58"/>
      <c r="F214" s="59"/>
      <c r="G214" s="59"/>
      <c r="H214" s="10"/>
      <c r="I214" s="58"/>
      <c r="J214" s="58"/>
      <c r="K214" s="58"/>
      <c r="L214" s="58"/>
      <c r="M214" s="3"/>
      <c r="N214" s="58"/>
      <c r="O214" s="58"/>
      <c r="P214" s="58"/>
      <c r="Q214" s="101"/>
      <c r="R214" s="58"/>
      <c r="S214" s="101"/>
      <c r="T214" s="3"/>
      <c r="U214" s="49"/>
      <c r="V214" s="49"/>
    </row>
    <row r="215" spans="1:22" x14ac:dyDescent="0.25">
      <c r="A215" s="79" t="s">
        <v>19</v>
      </c>
      <c r="B215" s="7" t="s">
        <v>41</v>
      </c>
      <c r="C215" s="2"/>
      <c r="D215" s="58"/>
      <c r="E215" s="58"/>
      <c r="F215" s="58"/>
      <c r="G215" s="58"/>
      <c r="H215" s="10"/>
      <c r="I215" s="58"/>
      <c r="J215" s="58"/>
      <c r="K215" s="58"/>
      <c r="L215" s="58"/>
      <c r="M215" s="3"/>
      <c r="N215" s="58"/>
      <c r="O215" s="58"/>
      <c r="P215" s="58"/>
      <c r="Q215" s="101"/>
      <c r="R215" s="58"/>
      <c r="S215" s="101"/>
      <c r="T215" s="3"/>
      <c r="U215" s="49"/>
      <c r="V215" s="49"/>
    </row>
    <row r="216" spans="1:22" x14ac:dyDescent="0.25">
      <c r="A216" s="20"/>
      <c r="B216" s="7" t="s">
        <v>32</v>
      </c>
      <c r="C216" s="2"/>
      <c r="D216" s="58"/>
      <c r="E216" s="58"/>
      <c r="F216" s="59"/>
      <c r="G216" s="59"/>
      <c r="H216" s="10"/>
      <c r="I216" s="58"/>
      <c r="J216" s="58"/>
      <c r="K216" s="58"/>
      <c r="L216" s="58"/>
      <c r="M216" s="3"/>
      <c r="N216" s="58"/>
      <c r="O216" s="58"/>
      <c r="P216" s="58"/>
      <c r="Q216" s="101"/>
      <c r="R216" s="58"/>
      <c r="S216" s="101"/>
      <c r="T216" s="3"/>
      <c r="U216" s="49"/>
      <c r="V216" s="49"/>
    </row>
    <row r="217" spans="1:22" x14ac:dyDescent="0.25">
      <c r="A217" s="79" t="s">
        <v>20</v>
      </c>
      <c r="B217" s="7" t="s">
        <v>42</v>
      </c>
      <c r="C217" s="2"/>
      <c r="D217" s="58"/>
      <c r="E217" s="58"/>
      <c r="F217" s="58"/>
      <c r="G217" s="58"/>
      <c r="H217" s="10"/>
      <c r="I217" s="58"/>
      <c r="J217" s="58"/>
      <c r="K217" s="58"/>
      <c r="L217" s="58"/>
      <c r="M217" s="3"/>
      <c r="N217" s="58"/>
      <c r="O217" s="58"/>
      <c r="P217" s="58"/>
      <c r="Q217" s="101"/>
      <c r="R217" s="58"/>
      <c r="S217" s="101"/>
      <c r="T217" s="3"/>
      <c r="U217" s="49"/>
      <c r="V217" s="49"/>
    </row>
    <row r="218" spans="1:22" x14ac:dyDescent="0.25">
      <c r="A218" s="10"/>
      <c r="B218" s="7" t="s">
        <v>32</v>
      </c>
      <c r="C218" s="20"/>
      <c r="D218" s="58"/>
      <c r="E218" s="58"/>
      <c r="F218" s="59"/>
      <c r="G218" s="59"/>
      <c r="H218" s="10"/>
      <c r="I218" s="58"/>
      <c r="J218" s="58"/>
      <c r="K218" s="58"/>
      <c r="L218" s="58"/>
      <c r="M218" s="3"/>
      <c r="N218" s="58"/>
      <c r="O218" s="58"/>
      <c r="P218" s="58"/>
      <c r="Q218" s="101"/>
      <c r="R218" s="58"/>
      <c r="S218" s="101"/>
      <c r="T218" s="3"/>
      <c r="U218" s="49"/>
      <c r="V218" s="49"/>
    </row>
    <row r="219" spans="1:22" ht="39" customHeight="1" x14ac:dyDescent="0.25">
      <c r="A219" s="79" t="s">
        <v>21</v>
      </c>
      <c r="B219" s="7" t="s">
        <v>43</v>
      </c>
      <c r="C219" s="20"/>
      <c r="D219" s="58">
        <f>D220</f>
        <v>5000</v>
      </c>
      <c r="E219" s="58"/>
      <c r="F219" s="58">
        <f>F220</f>
        <v>5000</v>
      </c>
      <c r="G219" s="59">
        <f t="shared" ref="G219:G220" si="37">K219+O219+Q219+S219+V219</f>
        <v>577</v>
      </c>
      <c r="H219" s="10"/>
      <c r="I219" s="58"/>
      <c r="J219" s="58"/>
      <c r="K219" s="58"/>
      <c r="L219" s="58"/>
      <c r="M219" s="3"/>
      <c r="N219" s="58"/>
      <c r="O219" s="58"/>
      <c r="P219" s="58">
        <v>5000</v>
      </c>
      <c r="Q219" s="101">
        <f>Q220</f>
        <v>577</v>
      </c>
      <c r="R219" s="58"/>
      <c r="S219" s="101"/>
      <c r="T219" s="3"/>
      <c r="U219" s="49"/>
      <c r="V219" s="49"/>
    </row>
    <row r="220" spans="1:22" ht="28.5" customHeight="1" x14ac:dyDescent="0.25">
      <c r="A220" s="10"/>
      <c r="B220" s="7" t="s">
        <v>144</v>
      </c>
      <c r="C220" s="2" t="s">
        <v>150</v>
      </c>
      <c r="D220" s="58">
        <v>5000</v>
      </c>
      <c r="E220" s="58">
        <v>0</v>
      </c>
      <c r="F220" s="59">
        <v>5000</v>
      </c>
      <c r="G220" s="59">
        <f t="shared" si="37"/>
        <v>577</v>
      </c>
      <c r="H220" s="10"/>
      <c r="I220" s="58"/>
      <c r="J220" s="58"/>
      <c r="K220" s="58"/>
      <c r="L220" s="58"/>
      <c r="M220" s="3"/>
      <c r="N220" s="58"/>
      <c r="O220" s="58"/>
      <c r="P220" s="58">
        <v>5000</v>
      </c>
      <c r="Q220" s="101">
        <v>577</v>
      </c>
      <c r="R220" s="58"/>
      <c r="S220" s="101"/>
      <c r="T220" s="3"/>
      <c r="U220" s="49"/>
      <c r="V220" s="49"/>
    </row>
    <row r="221" spans="1:22" ht="42.75" customHeight="1" x14ac:dyDescent="0.25">
      <c r="A221" s="79" t="s">
        <v>22</v>
      </c>
      <c r="B221" s="7" t="s">
        <v>44</v>
      </c>
      <c r="C221" s="20"/>
      <c r="D221" s="58"/>
      <c r="E221" s="58"/>
      <c r="F221" s="58"/>
      <c r="G221" s="58"/>
      <c r="H221" s="10"/>
      <c r="I221" s="58"/>
      <c r="J221" s="58"/>
      <c r="K221" s="58"/>
      <c r="L221" s="58"/>
      <c r="M221" s="3"/>
      <c r="N221" s="58"/>
      <c r="O221" s="58"/>
      <c r="P221" s="58"/>
      <c r="Q221" s="101"/>
      <c r="R221" s="58"/>
      <c r="S221" s="101"/>
      <c r="T221" s="3"/>
      <c r="U221" s="49"/>
      <c r="V221" s="49"/>
    </row>
    <row r="222" spans="1:22" ht="34.5" customHeight="1" x14ac:dyDescent="0.25">
      <c r="A222" s="79" t="s">
        <v>23</v>
      </c>
      <c r="B222" s="7" t="s">
        <v>45</v>
      </c>
      <c r="C222" s="20"/>
      <c r="D222" s="58"/>
      <c r="E222" s="58"/>
      <c r="F222" s="58"/>
      <c r="G222" s="58"/>
      <c r="H222" s="10"/>
      <c r="I222" s="58"/>
      <c r="J222" s="58"/>
      <c r="K222" s="58"/>
      <c r="L222" s="58"/>
      <c r="M222" s="3"/>
      <c r="N222" s="58"/>
      <c r="O222" s="58"/>
      <c r="P222" s="58"/>
      <c r="Q222" s="101"/>
      <c r="R222" s="58"/>
      <c r="S222" s="101"/>
      <c r="T222" s="3"/>
      <c r="U222" s="49"/>
      <c r="V222" s="49"/>
    </row>
    <row r="223" spans="1:22" x14ac:dyDescent="0.25">
      <c r="A223" s="10"/>
      <c r="B223" s="7" t="s">
        <v>32</v>
      </c>
      <c r="C223" s="20"/>
      <c r="D223" s="58"/>
      <c r="E223" s="58"/>
      <c r="F223" s="59"/>
      <c r="G223" s="59"/>
      <c r="H223" s="10"/>
      <c r="I223" s="58"/>
      <c r="J223" s="58"/>
      <c r="K223" s="58"/>
      <c r="L223" s="58"/>
      <c r="M223" s="3"/>
      <c r="N223" s="58"/>
      <c r="O223" s="58"/>
      <c r="P223" s="58"/>
      <c r="Q223" s="101"/>
      <c r="R223" s="58"/>
      <c r="S223" s="101"/>
      <c r="T223" s="3"/>
      <c r="U223" s="49"/>
      <c r="V223" s="49"/>
    </row>
    <row r="224" spans="1:22" s="33" customFormat="1" x14ac:dyDescent="0.25">
      <c r="A224" s="28">
        <v>5500</v>
      </c>
      <c r="B224" s="32" t="s">
        <v>6</v>
      </c>
      <c r="C224" s="30"/>
      <c r="D224" s="56">
        <f>D225+D227+D229+D231+D235+D237+D239+D241</f>
        <v>90780</v>
      </c>
      <c r="E224" s="56">
        <f>E225+E227+E229+E231+E235+E237+E239+E241</f>
        <v>0</v>
      </c>
      <c r="F224" s="56">
        <f t="shared" ref="F224" si="38">I224+N224+P224+R224+U224</f>
        <v>90780</v>
      </c>
      <c r="G224" s="56">
        <f t="shared" ref="G224" si="39">K224+O224+Q224+S224+V224</f>
        <v>90706</v>
      </c>
      <c r="H224" s="30"/>
      <c r="I224" s="56">
        <f>I225+I227+I229+I231+I235+I237+I239+I241</f>
        <v>0</v>
      </c>
      <c r="J224" s="56">
        <f>J225+J227+J229+J231+J235+J237+J239+J241</f>
        <v>0</v>
      </c>
      <c r="K224" s="56">
        <f>K225+K227+K229+K231+K235+K237+K239+K241</f>
        <v>0</v>
      </c>
      <c r="L224" s="56">
        <f>L225+L227+L229+L231+L235+L237+L239+L241</f>
        <v>0</v>
      </c>
      <c r="M224" s="31"/>
      <c r="N224" s="56">
        <f t="shared" ref="N224:S224" si="40">N225+N227+N229+N231+N235+N237+N239+N241</f>
        <v>0</v>
      </c>
      <c r="O224" s="56">
        <f t="shared" si="40"/>
        <v>0</v>
      </c>
      <c r="P224" s="56">
        <f t="shared" si="40"/>
        <v>90780</v>
      </c>
      <c r="Q224" s="101">
        <f t="shared" si="40"/>
        <v>90706</v>
      </c>
      <c r="R224" s="56">
        <f t="shared" si="40"/>
        <v>0</v>
      </c>
      <c r="S224" s="101">
        <f t="shared" si="40"/>
        <v>0</v>
      </c>
      <c r="T224" s="31"/>
      <c r="U224" s="51">
        <f>U225+U227+U229+U231+U235+U237+U239+U241</f>
        <v>0</v>
      </c>
      <c r="V224" s="51">
        <f>V225+V227+V229+V231+V235+V237+V239+V241</f>
        <v>0</v>
      </c>
    </row>
    <row r="225" spans="1:22" x14ac:dyDescent="0.25">
      <c r="A225" s="79" t="s">
        <v>16</v>
      </c>
      <c r="B225" s="7" t="s">
        <v>38</v>
      </c>
      <c r="C225" s="2"/>
      <c r="D225" s="58"/>
      <c r="E225" s="58"/>
      <c r="F225" s="58"/>
      <c r="G225" s="58"/>
      <c r="H225" s="2"/>
      <c r="I225" s="58"/>
      <c r="J225" s="58"/>
      <c r="K225" s="58"/>
      <c r="L225" s="58"/>
      <c r="M225" s="3"/>
      <c r="N225" s="58"/>
      <c r="O225" s="58"/>
      <c r="P225" s="58"/>
      <c r="Q225" s="101"/>
      <c r="R225" s="58"/>
      <c r="S225" s="101"/>
      <c r="T225" s="3"/>
      <c r="U225" s="49"/>
      <c r="V225" s="49"/>
    </row>
    <row r="226" spans="1:22" ht="18" customHeight="1" x14ac:dyDescent="0.25">
      <c r="A226" s="10"/>
      <c r="B226" s="7" t="s">
        <v>32</v>
      </c>
      <c r="C226" s="20"/>
      <c r="D226" s="59"/>
      <c r="E226" s="58"/>
      <c r="F226" s="58"/>
      <c r="G226" s="59"/>
      <c r="H226" s="2"/>
      <c r="I226" s="59"/>
      <c r="J226" s="59"/>
      <c r="K226" s="59"/>
      <c r="L226" s="59"/>
      <c r="M226" s="3"/>
      <c r="N226" s="59"/>
      <c r="O226" s="59"/>
      <c r="P226" s="59"/>
      <c r="Q226" s="102"/>
      <c r="R226" s="59"/>
      <c r="S226" s="102"/>
      <c r="T226" s="3"/>
      <c r="U226" s="50"/>
      <c r="V226" s="50"/>
    </row>
    <row r="227" spans="1:22" x14ac:dyDescent="0.25">
      <c r="A227" s="79" t="s">
        <v>17</v>
      </c>
      <c r="B227" s="7" t="s">
        <v>39</v>
      </c>
      <c r="C227" s="2"/>
      <c r="D227" s="58"/>
      <c r="E227" s="58"/>
      <c r="F227" s="58"/>
      <c r="G227" s="58"/>
      <c r="H227" s="2"/>
      <c r="I227" s="58"/>
      <c r="J227" s="58"/>
      <c r="K227" s="58"/>
      <c r="L227" s="58"/>
      <c r="M227" s="3"/>
      <c r="N227" s="58"/>
      <c r="O227" s="58"/>
      <c r="P227" s="58"/>
      <c r="Q227" s="101"/>
      <c r="R227" s="58"/>
      <c r="S227" s="101"/>
      <c r="T227" s="3"/>
      <c r="U227" s="49"/>
      <c r="V227" s="49"/>
    </row>
    <row r="228" spans="1:22" x14ac:dyDescent="0.25">
      <c r="A228" s="10"/>
      <c r="B228" s="7" t="s">
        <v>32</v>
      </c>
      <c r="C228" s="20"/>
      <c r="D228" s="58"/>
      <c r="E228" s="58"/>
      <c r="F228" s="58"/>
      <c r="G228" s="58"/>
      <c r="H228" s="2"/>
      <c r="I228" s="59"/>
      <c r="J228" s="59"/>
      <c r="K228" s="59"/>
      <c r="L228" s="59"/>
      <c r="M228" s="3"/>
      <c r="N228" s="59"/>
      <c r="O228" s="59"/>
      <c r="P228" s="59"/>
      <c r="Q228" s="102"/>
      <c r="R228" s="59"/>
      <c r="S228" s="102"/>
      <c r="T228" s="3"/>
      <c r="U228" s="50"/>
      <c r="V228" s="50"/>
    </row>
    <row r="229" spans="1:22" x14ac:dyDescent="0.25">
      <c r="A229" s="79" t="s">
        <v>18</v>
      </c>
      <c r="B229" s="7" t="s">
        <v>40</v>
      </c>
      <c r="C229" s="2"/>
      <c r="D229" s="58"/>
      <c r="E229" s="58"/>
      <c r="F229" s="58"/>
      <c r="G229" s="58"/>
      <c r="H229" s="2"/>
      <c r="I229" s="58"/>
      <c r="J229" s="58"/>
      <c r="K229" s="58"/>
      <c r="L229" s="58"/>
      <c r="M229" s="3"/>
      <c r="N229" s="58"/>
      <c r="O229" s="58"/>
      <c r="P229" s="58"/>
      <c r="Q229" s="101"/>
      <c r="R229" s="58"/>
      <c r="S229" s="101"/>
      <c r="T229" s="3"/>
      <c r="U229" s="49"/>
      <c r="V229" s="49"/>
    </row>
    <row r="230" spans="1:22" x14ac:dyDescent="0.25">
      <c r="A230" s="10"/>
      <c r="B230" s="7" t="s">
        <v>32</v>
      </c>
      <c r="C230" s="20"/>
      <c r="D230" s="58"/>
      <c r="E230" s="58"/>
      <c r="F230" s="58"/>
      <c r="G230" s="58"/>
      <c r="H230" s="2"/>
      <c r="I230" s="59"/>
      <c r="J230" s="59"/>
      <c r="K230" s="59"/>
      <c r="L230" s="59"/>
      <c r="M230" s="3"/>
      <c r="N230" s="59"/>
      <c r="O230" s="59"/>
      <c r="P230" s="59"/>
      <c r="Q230" s="102"/>
      <c r="R230" s="59"/>
      <c r="S230" s="102"/>
      <c r="T230" s="3"/>
      <c r="U230" s="50"/>
      <c r="V230" s="50"/>
    </row>
    <row r="231" spans="1:22" x14ac:dyDescent="0.25">
      <c r="A231" s="79" t="s">
        <v>19</v>
      </c>
      <c r="B231" s="7" t="s">
        <v>41</v>
      </c>
      <c r="C231" s="2"/>
      <c r="D231" s="58">
        <f>D232</f>
        <v>57180</v>
      </c>
      <c r="E231" s="58">
        <f>E232</f>
        <v>0</v>
      </c>
      <c r="F231" s="58">
        <f>F232</f>
        <v>57180</v>
      </c>
      <c r="G231" s="59">
        <f t="shared" ref="G231:G232" si="41">K231+O231+Q231+S231+V231</f>
        <v>57106</v>
      </c>
      <c r="H231" s="2"/>
      <c r="I231" s="58"/>
      <c r="J231" s="58"/>
      <c r="K231" s="58"/>
      <c r="L231" s="58"/>
      <c r="M231" s="3"/>
      <c r="N231" s="58"/>
      <c r="O231" s="58"/>
      <c r="P231" s="58">
        <f>P232</f>
        <v>57180</v>
      </c>
      <c r="Q231" s="101">
        <f>Q232</f>
        <v>57106</v>
      </c>
      <c r="R231" s="58"/>
      <c r="S231" s="101"/>
      <c r="T231" s="3"/>
      <c r="U231" s="49"/>
      <c r="V231" s="49"/>
    </row>
    <row r="232" spans="1:22" ht="30" x14ac:dyDescent="0.25">
      <c r="A232" s="79"/>
      <c r="B232" s="7" t="s">
        <v>194</v>
      </c>
      <c r="C232" s="2" t="s">
        <v>150</v>
      </c>
      <c r="D232" s="58">
        <v>57180</v>
      </c>
      <c r="E232" s="58">
        <v>0</v>
      </c>
      <c r="F232" s="58">
        <v>57180</v>
      </c>
      <c r="G232" s="59">
        <f t="shared" si="41"/>
        <v>57106</v>
      </c>
      <c r="H232" s="2"/>
      <c r="I232" s="58"/>
      <c r="J232" s="58"/>
      <c r="K232" s="58"/>
      <c r="L232" s="58"/>
      <c r="M232" s="3"/>
      <c r="N232" s="58"/>
      <c r="O232" s="58"/>
      <c r="P232" s="58">
        <v>57180</v>
      </c>
      <c r="Q232" s="101">
        <v>57106</v>
      </c>
      <c r="R232" s="58"/>
      <c r="S232" s="101"/>
      <c r="T232" s="3"/>
      <c r="U232" s="49"/>
      <c r="V232" s="49"/>
    </row>
    <row r="233" spans="1:22" x14ac:dyDescent="0.25">
      <c r="A233" s="79"/>
      <c r="B233" s="7"/>
      <c r="C233" s="2"/>
      <c r="D233" s="58"/>
      <c r="E233" s="58"/>
      <c r="F233" s="58"/>
      <c r="G233" s="58"/>
      <c r="H233" s="2"/>
      <c r="I233" s="58"/>
      <c r="J233" s="58"/>
      <c r="K233" s="58"/>
      <c r="L233" s="58"/>
      <c r="M233" s="3"/>
      <c r="N233" s="58"/>
      <c r="O233" s="58"/>
      <c r="P233" s="58"/>
      <c r="Q233" s="101"/>
      <c r="R233" s="58"/>
      <c r="S233" s="101"/>
      <c r="T233" s="3"/>
      <c r="U233" s="49"/>
      <c r="V233" s="49"/>
    </row>
    <row r="234" spans="1:22" x14ac:dyDescent="0.25">
      <c r="A234" s="10"/>
      <c r="B234" s="7" t="s">
        <v>32</v>
      </c>
      <c r="C234" s="20"/>
      <c r="D234" s="58"/>
      <c r="E234" s="58"/>
      <c r="F234" s="58"/>
      <c r="G234" s="58"/>
      <c r="H234" s="2"/>
      <c r="I234" s="59"/>
      <c r="J234" s="59"/>
      <c r="K234" s="59"/>
      <c r="L234" s="59"/>
      <c r="M234" s="3"/>
      <c r="N234" s="59"/>
      <c r="O234" s="59"/>
      <c r="P234" s="59"/>
      <c r="Q234" s="102"/>
      <c r="R234" s="59"/>
      <c r="S234" s="102"/>
      <c r="T234" s="3"/>
      <c r="U234" s="50"/>
      <c r="V234" s="50"/>
    </row>
    <row r="235" spans="1:22" x14ac:dyDescent="0.25">
      <c r="A235" s="79" t="s">
        <v>20</v>
      </c>
      <c r="B235" s="7" t="s">
        <v>42</v>
      </c>
      <c r="C235" s="2"/>
      <c r="D235" s="58"/>
      <c r="E235" s="58"/>
      <c r="F235" s="58"/>
      <c r="G235" s="58"/>
      <c r="H235" s="2"/>
      <c r="I235" s="58"/>
      <c r="J235" s="58"/>
      <c r="K235" s="58"/>
      <c r="L235" s="58"/>
      <c r="M235" s="3"/>
      <c r="N235" s="58"/>
      <c r="O235" s="58"/>
      <c r="P235" s="58"/>
      <c r="Q235" s="101"/>
      <c r="R235" s="58"/>
      <c r="S235" s="101"/>
      <c r="T235" s="3"/>
      <c r="U235" s="49"/>
      <c r="V235" s="49"/>
    </row>
    <row r="236" spans="1:22" x14ac:dyDescent="0.25">
      <c r="A236" s="10"/>
      <c r="B236" s="7" t="s">
        <v>32</v>
      </c>
      <c r="C236" s="20"/>
      <c r="D236" s="58"/>
      <c r="E236" s="58"/>
      <c r="F236" s="58"/>
      <c r="G236" s="58"/>
      <c r="H236" s="2"/>
      <c r="I236" s="59"/>
      <c r="J236" s="59"/>
      <c r="K236" s="59"/>
      <c r="L236" s="59"/>
      <c r="M236" s="3"/>
      <c r="N236" s="59"/>
      <c r="O236" s="59"/>
      <c r="P236" s="59"/>
      <c r="Q236" s="102"/>
      <c r="R236" s="59"/>
      <c r="S236" s="102"/>
      <c r="T236" s="3"/>
      <c r="U236" s="50"/>
      <c r="V236" s="50"/>
    </row>
    <row r="237" spans="1:22" ht="30" x14ac:dyDescent="0.25">
      <c r="A237" s="79" t="s">
        <v>21</v>
      </c>
      <c r="B237" s="7" t="s">
        <v>43</v>
      </c>
      <c r="C237" s="2"/>
      <c r="D237" s="58"/>
      <c r="E237" s="58"/>
      <c r="F237" s="58"/>
      <c r="G237" s="58"/>
      <c r="H237" s="2"/>
      <c r="I237" s="58"/>
      <c r="J237" s="58"/>
      <c r="K237" s="58"/>
      <c r="L237" s="58"/>
      <c r="M237" s="3"/>
      <c r="N237" s="58"/>
      <c r="O237" s="58"/>
      <c r="P237" s="58"/>
      <c r="Q237" s="101"/>
      <c r="R237" s="58"/>
      <c r="S237" s="101"/>
      <c r="T237" s="3"/>
      <c r="U237" s="49"/>
      <c r="V237" s="49"/>
    </row>
    <row r="238" spans="1:22" x14ac:dyDescent="0.25">
      <c r="A238" s="10"/>
      <c r="B238" s="7" t="s">
        <v>32</v>
      </c>
      <c r="C238" s="20"/>
      <c r="D238" s="58"/>
      <c r="E238" s="58"/>
      <c r="F238" s="58"/>
      <c r="G238" s="58"/>
      <c r="H238" s="2"/>
      <c r="I238" s="59"/>
      <c r="J238" s="59"/>
      <c r="K238" s="59"/>
      <c r="L238" s="59"/>
      <c r="M238" s="3"/>
      <c r="N238" s="59"/>
      <c r="O238" s="59"/>
      <c r="P238" s="59"/>
      <c r="Q238" s="102"/>
      <c r="R238" s="59"/>
      <c r="S238" s="102"/>
      <c r="T238" s="3"/>
      <c r="U238" s="50"/>
      <c r="V238" s="50"/>
    </row>
    <row r="239" spans="1:22" x14ac:dyDescent="0.25">
      <c r="A239" s="79" t="s">
        <v>22</v>
      </c>
      <c r="B239" s="7" t="s">
        <v>44</v>
      </c>
      <c r="C239" s="2"/>
      <c r="D239" s="58"/>
      <c r="E239" s="58"/>
      <c r="F239" s="58"/>
      <c r="G239" s="58"/>
      <c r="H239" s="2"/>
      <c r="I239" s="58"/>
      <c r="J239" s="58"/>
      <c r="K239" s="58"/>
      <c r="L239" s="58"/>
      <c r="M239" s="3"/>
      <c r="N239" s="58"/>
      <c r="O239" s="58"/>
      <c r="P239" s="58"/>
      <c r="Q239" s="101"/>
      <c r="R239" s="58"/>
      <c r="S239" s="101"/>
      <c r="T239" s="3"/>
      <c r="U239" s="49"/>
      <c r="V239" s="49"/>
    </row>
    <row r="240" spans="1:22" x14ac:dyDescent="0.25">
      <c r="A240" s="10"/>
      <c r="B240" s="7" t="s">
        <v>32</v>
      </c>
      <c r="C240" s="20"/>
      <c r="D240" s="58"/>
      <c r="E240" s="58"/>
      <c r="F240" s="58"/>
      <c r="G240" s="58"/>
      <c r="H240" s="2"/>
      <c r="I240" s="59"/>
      <c r="J240" s="59"/>
      <c r="K240" s="59"/>
      <c r="L240" s="59"/>
      <c r="M240" s="3"/>
      <c r="N240" s="59"/>
      <c r="O240" s="59"/>
      <c r="P240" s="59"/>
      <c r="Q240" s="102"/>
      <c r="R240" s="59"/>
      <c r="S240" s="102"/>
      <c r="T240" s="3"/>
      <c r="U240" s="50"/>
      <c r="V240" s="50"/>
    </row>
    <row r="241" spans="1:22" x14ac:dyDescent="0.25">
      <c r="A241" s="79" t="s">
        <v>23</v>
      </c>
      <c r="B241" s="7" t="s">
        <v>45</v>
      </c>
      <c r="C241" s="2"/>
      <c r="D241" s="58">
        <f>D242</f>
        <v>33600</v>
      </c>
      <c r="E241" s="58"/>
      <c r="F241" s="58">
        <f>F242</f>
        <v>33600</v>
      </c>
      <c r="G241" s="59">
        <f t="shared" ref="G241" si="42">K241+O241+Q241+S241+V241</f>
        <v>33600</v>
      </c>
      <c r="H241" s="2"/>
      <c r="I241" s="58"/>
      <c r="J241" s="58"/>
      <c r="K241" s="58"/>
      <c r="L241" s="58"/>
      <c r="M241" s="3"/>
      <c r="N241" s="58"/>
      <c r="O241" s="58"/>
      <c r="P241" s="58">
        <f>P242</f>
        <v>33600</v>
      </c>
      <c r="Q241" s="101">
        <f>Q242</f>
        <v>33600</v>
      </c>
      <c r="R241" s="58"/>
      <c r="S241" s="101"/>
      <c r="T241" s="3"/>
      <c r="U241" s="49"/>
      <c r="V241" s="49"/>
    </row>
    <row r="242" spans="1:22" ht="30" x14ac:dyDescent="0.25">
      <c r="A242" s="79"/>
      <c r="B242" s="46" t="s">
        <v>199</v>
      </c>
      <c r="C242" s="2" t="s">
        <v>150</v>
      </c>
      <c r="D242" s="58">
        <v>33600</v>
      </c>
      <c r="E242" s="58">
        <v>0</v>
      </c>
      <c r="F242" s="58">
        <v>33600</v>
      </c>
      <c r="G242" s="59">
        <f t="shared" ref="G242" si="43">K242+O242+Q242+S242+V242</f>
        <v>33600</v>
      </c>
      <c r="H242" s="2"/>
      <c r="I242" s="58"/>
      <c r="J242" s="58"/>
      <c r="K242" s="58"/>
      <c r="L242" s="58"/>
      <c r="M242" s="3"/>
      <c r="N242" s="58"/>
      <c r="O242" s="58"/>
      <c r="P242" s="58">
        <v>33600</v>
      </c>
      <c r="Q242" s="101">
        <v>33600</v>
      </c>
      <c r="R242" s="58"/>
      <c r="S242" s="101"/>
      <c r="T242" s="3"/>
      <c r="U242" s="49"/>
      <c r="V242" s="49"/>
    </row>
    <row r="243" spans="1:22" x14ac:dyDescent="0.25">
      <c r="A243" s="3"/>
      <c r="B243" s="46" t="s">
        <v>32</v>
      </c>
      <c r="C243" s="20"/>
      <c r="D243" s="59"/>
      <c r="E243" s="59"/>
      <c r="F243" s="59"/>
      <c r="G243" s="59"/>
      <c r="H243" s="2"/>
      <c r="I243" s="59"/>
      <c r="J243" s="59"/>
      <c r="K243" s="59"/>
      <c r="L243" s="59"/>
      <c r="M243" s="3"/>
      <c r="N243" s="59"/>
      <c r="O243" s="59"/>
      <c r="P243" s="59"/>
      <c r="Q243" s="102"/>
      <c r="R243" s="59"/>
      <c r="S243" s="102"/>
      <c r="T243" s="3"/>
      <c r="U243" s="50"/>
      <c r="V243" s="50"/>
    </row>
    <row r="244" spans="1:22" x14ac:dyDescent="0.25">
      <c r="A244" s="8"/>
      <c r="B244" s="43"/>
      <c r="C244" s="21"/>
      <c r="D244" s="22"/>
      <c r="E244" s="22"/>
      <c r="F244" s="22"/>
      <c r="G244" s="22"/>
      <c r="H244" s="23"/>
      <c r="I244" s="22"/>
      <c r="J244" s="22"/>
      <c r="K244" s="22"/>
      <c r="L244" s="22"/>
      <c r="M244" s="8"/>
      <c r="N244" s="22"/>
      <c r="O244" s="22"/>
      <c r="P244" s="22"/>
      <c r="Q244" s="105"/>
      <c r="R244" s="22"/>
      <c r="S244" s="105"/>
      <c r="T244" s="8"/>
      <c r="U244" s="22"/>
      <c r="V244" s="22"/>
    </row>
    <row r="245" spans="1:22" x14ac:dyDescent="0.25">
      <c r="A245" s="8"/>
      <c r="B245" s="43"/>
      <c r="C245" s="21"/>
      <c r="D245" s="22"/>
      <c r="E245" s="22"/>
      <c r="F245" s="22"/>
      <c r="G245" s="22"/>
      <c r="H245" s="23"/>
      <c r="I245" s="22"/>
      <c r="J245" s="22"/>
      <c r="K245" s="22"/>
      <c r="L245" s="22"/>
      <c r="M245" s="8"/>
      <c r="N245" s="22"/>
      <c r="O245" s="22"/>
      <c r="P245" s="22"/>
      <c r="Q245" s="105"/>
      <c r="R245" s="22"/>
      <c r="S245" s="105"/>
      <c r="T245" s="8"/>
      <c r="U245" s="22"/>
      <c r="V245" s="22"/>
    </row>
    <row r="246" spans="1:22" ht="23.25" customHeight="1" x14ac:dyDescent="0.25">
      <c r="B246"/>
      <c r="S246" s="106"/>
      <c r="T246" s="8"/>
      <c r="U246" s="8"/>
      <c r="V246" s="8"/>
    </row>
    <row r="247" spans="1:22" ht="38.25" customHeight="1" x14ac:dyDescent="0.25">
      <c r="B247" s="108" t="s">
        <v>69</v>
      </c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6"/>
      <c r="T247" s="8"/>
      <c r="U247" s="8"/>
      <c r="V247" s="8"/>
    </row>
    <row r="248" spans="1:22" ht="38.25" customHeight="1" x14ac:dyDescent="0.25">
      <c r="B248" s="108" t="s">
        <v>73</v>
      </c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6"/>
      <c r="T248" s="8"/>
      <c r="U248" s="8"/>
      <c r="V248" s="8"/>
    </row>
    <row r="249" spans="1:22" ht="25.5" customHeight="1" x14ac:dyDescent="0.25">
      <c r="B249" s="108" t="s">
        <v>70</v>
      </c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6"/>
      <c r="T249" s="8"/>
      <c r="U249" s="8"/>
      <c r="V249" s="8"/>
    </row>
    <row r="250" spans="1:22" ht="26.25" customHeight="1" x14ac:dyDescent="0.25">
      <c r="B250" s="108" t="s">
        <v>71</v>
      </c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6"/>
      <c r="T250" s="8"/>
      <c r="U250" s="8"/>
      <c r="V250" s="8"/>
    </row>
    <row r="251" spans="1:22" ht="29.25" customHeight="1" x14ac:dyDescent="0.25">
      <c r="B251" s="108" t="s">
        <v>72</v>
      </c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6"/>
      <c r="T251" s="8"/>
      <c r="U251" s="8"/>
      <c r="V251" s="8"/>
    </row>
    <row r="252" spans="1:22" ht="27" customHeight="1" x14ac:dyDescent="0.25"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6"/>
      <c r="T252" s="8"/>
      <c r="U252" s="8"/>
      <c r="V252" s="8"/>
    </row>
    <row r="253" spans="1:22" x14ac:dyDescent="0.25">
      <c r="B253" s="45" t="s">
        <v>162</v>
      </c>
      <c r="I253" s="8"/>
      <c r="J253" s="8"/>
      <c r="K253" s="8"/>
      <c r="L253" s="8"/>
      <c r="M253" s="8"/>
      <c r="N253" s="8"/>
      <c r="O253" s="8"/>
      <c r="P253" s="8"/>
      <c r="Q253" s="106"/>
      <c r="R253" s="8"/>
      <c r="S253" s="106"/>
      <c r="T253" s="8"/>
      <c r="U253" s="8"/>
      <c r="V253" s="8"/>
    </row>
    <row r="254" spans="1:22" x14ac:dyDescent="0.25">
      <c r="B254" s="44" t="s">
        <v>163</v>
      </c>
      <c r="I254" s="9"/>
      <c r="J254" s="9"/>
      <c r="K254" s="9"/>
      <c r="L254" s="9"/>
      <c r="M254" s="9"/>
      <c r="N254" s="9"/>
      <c r="O254" s="9"/>
      <c r="P254" s="9"/>
      <c r="Q254" s="107"/>
      <c r="R254" s="9"/>
      <c r="S254" s="107"/>
      <c r="T254" s="9"/>
      <c r="U254" s="9"/>
      <c r="V254" s="9"/>
    </row>
    <row r="255" spans="1:22" x14ac:dyDescent="0.25">
      <c r="B255" s="44" t="s">
        <v>165</v>
      </c>
      <c r="I255" s="9"/>
      <c r="J255" s="9"/>
      <c r="K255" s="9"/>
      <c r="L255" s="9"/>
      <c r="M255" s="9"/>
      <c r="N255" s="9"/>
      <c r="O255" s="9"/>
      <c r="P255" s="9"/>
      <c r="Q255" s="107"/>
      <c r="R255" s="9"/>
      <c r="S255" s="107"/>
      <c r="T255" s="9"/>
      <c r="U255" s="9"/>
      <c r="V255" s="9"/>
    </row>
    <row r="256" spans="1:22" ht="13.5" customHeight="1" x14ac:dyDescent="0.25">
      <c r="B256" s="44" t="s">
        <v>166</v>
      </c>
      <c r="I256" s="9"/>
      <c r="J256" s="9"/>
      <c r="K256" s="9"/>
      <c r="L256" s="9"/>
      <c r="M256" s="9"/>
      <c r="N256" s="9"/>
      <c r="O256" s="9"/>
      <c r="P256" s="9"/>
      <c r="Q256" s="107"/>
      <c r="R256" s="9"/>
      <c r="S256" s="107"/>
      <c r="T256" s="9"/>
      <c r="U256" s="9"/>
      <c r="V256" s="9"/>
    </row>
    <row r="257" spans="2:22" x14ac:dyDescent="0.25">
      <c r="B257" s="44"/>
      <c r="I257" s="9"/>
      <c r="J257" s="9"/>
      <c r="K257" s="9"/>
      <c r="L257" s="9"/>
      <c r="M257" s="9"/>
      <c r="N257" s="9"/>
      <c r="O257" s="9"/>
      <c r="P257" s="9"/>
      <c r="Q257" s="107"/>
      <c r="R257" s="9"/>
      <c r="S257" s="107"/>
      <c r="T257" s="9"/>
      <c r="U257" s="9"/>
      <c r="V257" s="9"/>
    </row>
    <row r="258" spans="2:22" x14ac:dyDescent="0.25">
      <c r="B258" s="44"/>
      <c r="I258" s="9"/>
      <c r="J258" s="9"/>
      <c r="K258" s="9"/>
      <c r="L258" s="9"/>
      <c r="M258" s="9"/>
      <c r="N258" s="9"/>
      <c r="O258" s="9"/>
      <c r="P258" s="9"/>
      <c r="Q258" s="107"/>
      <c r="R258" s="9"/>
      <c r="S258" s="107"/>
      <c r="T258" s="9"/>
      <c r="U258" s="9"/>
      <c r="V258" s="9"/>
    </row>
    <row r="259" spans="2:22" x14ac:dyDescent="0.25">
      <c r="B259" s="44" t="s">
        <v>67</v>
      </c>
      <c r="I259" s="9"/>
      <c r="J259" s="9"/>
      <c r="K259" s="9"/>
      <c r="L259" s="9"/>
      <c r="M259" s="9"/>
      <c r="N259" s="9"/>
      <c r="O259" s="9"/>
      <c r="P259" s="9"/>
      <c r="Q259" s="107"/>
      <c r="R259" s="9"/>
      <c r="S259" s="107"/>
      <c r="T259" s="9"/>
      <c r="U259" s="9"/>
      <c r="V259" s="9"/>
    </row>
    <row r="260" spans="2:22" x14ac:dyDescent="0.25">
      <c r="B260" s="44"/>
      <c r="I260" s="8"/>
      <c r="J260" s="8"/>
      <c r="K260" s="8"/>
      <c r="L260" s="8"/>
      <c r="M260" s="8"/>
      <c r="N260" s="8"/>
      <c r="O260" s="8"/>
      <c r="P260" s="8"/>
      <c r="Q260" s="106"/>
      <c r="R260" s="8"/>
      <c r="S260" s="106"/>
      <c r="T260" s="8"/>
      <c r="U260" s="8"/>
      <c r="V260" s="8"/>
    </row>
    <row r="261" spans="2:22" x14ac:dyDescent="0.25">
      <c r="B261" s="44"/>
      <c r="I261" s="8"/>
      <c r="J261" s="8"/>
      <c r="K261" s="8"/>
      <c r="L261" s="8"/>
      <c r="M261" s="8"/>
      <c r="N261" s="8"/>
      <c r="O261" s="8"/>
      <c r="P261" s="8"/>
      <c r="Q261" s="106"/>
      <c r="R261" s="8"/>
      <c r="S261" s="106"/>
      <c r="T261" s="8"/>
      <c r="U261" s="8"/>
      <c r="V261" s="8"/>
    </row>
    <row r="262" spans="2:22" x14ac:dyDescent="0.25">
      <c r="B262" s="44"/>
      <c r="I262" s="8"/>
      <c r="J262" s="8"/>
      <c r="K262" s="8"/>
      <c r="L262" s="8"/>
      <c r="M262" s="8"/>
      <c r="N262" s="8"/>
      <c r="O262" s="8"/>
      <c r="P262" s="8"/>
      <c r="Q262" s="106"/>
      <c r="R262" s="8"/>
      <c r="S262" s="106"/>
      <c r="T262" s="8"/>
      <c r="U262" s="8"/>
      <c r="V262" s="8"/>
    </row>
    <row r="263" spans="2:22" x14ac:dyDescent="0.25">
      <c r="B263" s="44"/>
      <c r="I263" s="8"/>
      <c r="J263" s="8"/>
      <c r="K263" s="8"/>
      <c r="L263" s="8"/>
      <c r="M263" s="8"/>
      <c r="N263" s="8"/>
      <c r="O263" s="8"/>
      <c r="P263" s="8"/>
      <c r="Q263" s="106"/>
      <c r="R263" s="8"/>
      <c r="S263" s="106"/>
      <c r="T263" s="8"/>
      <c r="U263" s="8"/>
      <c r="V263" s="8"/>
    </row>
    <row r="264" spans="2:22" x14ac:dyDescent="0.25">
      <c r="B264" s="44"/>
      <c r="I264" s="8"/>
      <c r="J264" s="8"/>
      <c r="K264" s="8"/>
      <c r="L264" s="8"/>
      <c r="M264" s="8"/>
      <c r="N264" s="8"/>
      <c r="O264" s="8"/>
      <c r="P264" s="8"/>
      <c r="Q264" s="106"/>
      <c r="R264" s="8"/>
      <c r="S264" s="106"/>
      <c r="T264" s="8"/>
      <c r="U264" s="8"/>
      <c r="V264" s="8"/>
    </row>
    <row r="265" spans="2:22" x14ac:dyDescent="0.25">
      <c r="B265" s="44"/>
      <c r="I265" s="8"/>
      <c r="J265" s="8"/>
      <c r="K265" s="8"/>
      <c r="L265" s="8"/>
      <c r="M265" s="8"/>
      <c r="N265" s="8"/>
      <c r="O265" s="8"/>
      <c r="P265" s="8"/>
      <c r="Q265" s="106"/>
      <c r="R265" s="8"/>
      <c r="S265" s="106"/>
      <c r="T265" s="8"/>
      <c r="U265" s="8"/>
      <c r="V265" s="8"/>
    </row>
    <row r="266" spans="2:22" x14ac:dyDescent="0.25">
      <c r="B266" s="44"/>
      <c r="I266" s="8"/>
      <c r="J266" s="8"/>
      <c r="K266" s="8"/>
      <c r="L266" s="8"/>
      <c r="M266" s="8"/>
      <c r="N266" s="8"/>
      <c r="O266" s="8"/>
      <c r="P266" s="8"/>
      <c r="Q266" s="106"/>
      <c r="R266" s="8"/>
      <c r="S266" s="106"/>
      <c r="T266" s="8"/>
      <c r="U266" s="8"/>
      <c r="V266" s="8"/>
    </row>
    <row r="267" spans="2:22" x14ac:dyDescent="0.25">
      <c r="B267" s="44"/>
      <c r="I267" s="8"/>
      <c r="J267" s="8"/>
      <c r="K267" s="8"/>
      <c r="L267" s="8"/>
      <c r="M267" s="8"/>
      <c r="N267" s="8"/>
      <c r="O267" s="8"/>
      <c r="P267" s="8"/>
      <c r="Q267" s="106"/>
      <c r="R267" s="8"/>
      <c r="S267" s="106"/>
      <c r="T267" s="8"/>
      <c r="U267" s="8"/>
      <c r="V267" s="8"/>
    </row>
    <row r="268" spans="2:22" x14ac:dyDescent="0.25">
      <c r="B268" s="44"/>
      <c r="I268" s="8"/>
      <c r="J268" s="8"/>
      <c r="K268" s="8"/>
      <c r="L268" s="8"/>
      <c r="M268" s="8"/>
      <c r="N268" s="8"/>
      <c r="O268" s="8"/>
      <c r="P268" s="8"/>
      <c r="Q268" s="106"/>
      <c r="R268" s="8"/>
      <c r="S268" s="106"/>
      <c r="T268" s="8"/>
      <c r="U268" s="8"/>
      <c r="V268" s="8"/>
    </row>
    <row r="269" spans="2:22" x14ac:dyDescent="0.25">
      <c r="B269" s="44"/>
      <c r="I269" s="8"/>
      <c r="J269" s="8"/>
      <c r="K269" s="8"/>
      <c r="L269" s="8"/>
      <c r="M269" s="8"/>
      <c r="N269" s="8"/>
      <c r="O269" s="8"/>
      <c r="P269" s="8"/>
      <c r="Q269" s="106"/>
      <c r="R269" s="8"/>
      <c r="S269" s="106"/>
      <c r="T269" s="8"/>
      <c r="U269" s="8"/>
      <c r="V269" s="8"/>
    </row>
    <row r="270" spans="2:22" x14ac:dyDescent="0.25">
      <c r="B270" s="44"/>
      <c r="I270" s="8"/>
      <c r="J270" s="8"/>
      <c r="K270" s="8"/>
      <c r="L270" s="8"/>
      <c r="M270" s="8"/>
      <c r="N270" s="8"/>
      <c r="O270" s="8"/>
      <c r="P270" s="8"/>
      <c r="Q270" s="106"/>
      <c r="R270" s="8"/>
      <c r="S270" s="106"/>
      <c r="T270" s="8"/>
      <c r="U270" s="8"/>
      <c r="V270" s="8"/>
    </row>
    <row r="271" spans="2:22" x14ac:dyDescent="0.25">
      <c r="B271" s="44"/>
      <c r="I271" s="8"/>
      <c r="J271" s="8"/>
      <c r="K271" s="8"/>
      <c r="L271" s="8"/>
      <c r="M271" s="8"/>
      <c r="N271" s="8"/>
      <c r="O271" s="8"/>
      <c r="P271" s="8"/>
      <c r="Q271" s="106"/>
      <c r="R271" s="8"/>
      <c r="S271" s="106"/>
      <c r="T271" s="8"/>
      <c r="U271" s="8"/>
      <c r="V271" s="8"/>
    </row>
    <row r="272" spans="2:22" x14ac:dyDescent="0.25">
      <c r="B272" s="44"/>
      <c r="I272" s="8"/>
      <c r="J272" s="8"/>
      <c r="K272" s="8"/>
      <c r="L272" s="8"/>
      <c r="M272" s="8"/>
      <c r="N272" s="8"/>
      <c r="O272" s="8"/>
      <c r="P272" s="8"/>
      <c r="Q272" s="106"/>
      <c r="R272" s="8"/>
      <c r="S272" s="106"/>
      <c r="T272" s="8"/>
      <c r="U272" s="8"/>
      <c r="V272" s="8"/>
    </row>
    <row r="273" spans="2:22" x14ac:dyDescent="0.25">
      <c r="B273" s="44"/>
      <c r="I273" s="8"/>
      <c r="J273" s="8"/>
      <c r="K273" s="8"/>
      <c r="L273" s="8"/>
      <c r="M273" s="8"/>
      <c r="N273" s="8"/>
      <c r="O273" s="8"/>
      <c r="P273" s="8"/>
      <c r="Q273" s="106"/>
      <c r="R273" s="8"/>
      <c r="S273" s="106"/>
      <c r="T273" s="8"/>
      <c r="U273" s="8"/>
      <c r="V273" s="8"/>
    </row>
    <row r="274" spans="2:22" x14ac:dyDescent="0.25">
      <c r="B274" s="44"/>
      <c r="I274" s="8"/>
      <c r="J274" s="8"/>
      <c r="K274" s="8"/>
      <c r="L274" s="8"/>
      <c r="M274" s="8"/>
      <c r="N274" s="8"/>
      <c r="O274" s="8"/>
      <c r="P274" s="8"/>
      <c r="Q274" s="106"/>
      <c r="R274" s="8"/>
      <c r="S274" s="106"/>
      <c r="T274" s="8"/>
      <c r="U274" s="8"/>
      <c r="V274" s="8"/>
    </row>
    <row r="275" spans="2:22" x14ac:dyDescent="0.25">
      <c r="B275" s="44"/>
      <c r="I275" s="8"/>
      <c r="J275" s="8"/>
      <c r="K275" s="8"/>
      <c r="L275" s="8"/>
      <c r="M275" s="8"/>
      <c r="N275" s="8"/>
      <c r="O275" s="8"/>
      <c r="P275" s="8"/>
      <c r="Q275" s="106"/>
      <c r="R275" s="8"/>
      <c r="S275" s="106"/>
      <c r="T275" s="8"/>
      <c r="U275" s="8"/>
      <c r="V275" s="8"/>
    </row>
    <row r="276" spans="2:22" x14ac:dyDescent="0.25">
      <c r="B276" s="44"/>
      <c r="I276" s="8"/>
      <c r="J276" s="8"/>
      <c r="K276" s="8"/>
      <c r="L276" s="8"/>
      <c r="M276" s="8"/>
      <c r="N276" s="8"/>
      <c r="O276" s="8"/>
      <c r="P276" s="8"/>
      <c r="Q276" s="106"/>
      <c r="R276" s="8"/>
      <c r="S276" s="106"/>
      <c r="T276" s="8"/>
      <c r="U276" s="8"/>
      <c r="V276" s="8"/>
    </row>
    <row r="277" spans="2:22" x14ac:dyDescent="0.25">
      <c r="B277" s="44"/>
      <c r="I277" s="8"/>
      <c r="J277" s="8"/>
      <c r="K277" s="8"/>
      <c r="L277" s="8"/>
      <c r="M277" s="8"/>
      <c r="N277" s="8"/>
      <c r="O277" s="8"/>
      <c r="P277" s="8"/>
      <c r="Q277" s="106"/>
      <c r="R277" s="8"/>
      <c r="S277" s="106"/>
      <c r="T277" s="8"/>
      <c r="U277" s="8"/>
      <c r="V277" s="8"/>
    </row>
    <row r="278" spans="2:22" x14ac:dyDescent="0.25">
      <c r="B278" s="44"/>
      <c r="I278" s="8"/>
      <c r="J278" s="8"/>
      <c r="K278" s="8"/>
      <c r="L278" s="8"/>
      <c r="M278" s="8"/>
      <c r="N278" s="8"/>
      <c r="O278" s="8"/>
      <c r="P278" s="8"/>
      <c r="Q278" s="106"/>
      <c r="R278" s="8"/>
      <c r="S278" s="106"/>
      <c r="T278" s="8"/>
      <c r="U278" s="8"/>
      <c r="V278" s="8"/>
    </row>
    <row r="279" spans="2:22" x14ac:dyDescent="0.25">
      <c r="B279" s="44"/>
      <c r="I279" s="8"/>
      <c r="J279" s="8"/>
      <c r="K279" s="8"/>
      <c r="L279" s="8"/>
      <c r="M279" s="8"/>
      <c r="N279" s="8"/>
      <c r="O279" s="8"/>
      <c r="P279" s="8"/>
      <c r="Q279" s="106"/>
      <c r="R279" s="8"/>
      <c r="S279" s="106"/>
      <c r="T279" s="8"/>
      <c r="U279" s="8"/>
      <c r="V279" s="8"/>
    </row>
    <row r="280" spans="2:22" x14ac:dyDescent="0.25">
      <c r="B280" s="44"/>
      <c r="I280" s="8"/>
      <c r="J280" s="8"/>
      <c r="K280" s="8"/>
      <c r="L280" s="8"/>
      <c r="M280" s="8"/>
      <c r="N280" s="8"/>
      <c r="O280" s="8"/>
      <c r="P280" s="8"/>
      <c r="Q280" s="106"/>
      <c r="R280" s="8"/>
      <c r="S280" s="106"/>
      <c r="T280" s="8"/>
      <c r="U280" s="8"/>
      <c r="V280" s="8"/>
    </row>
    <row r="281" spans="2:22" x14ac:dyDescent="0.25">
      <c r="B281" s="44"/>
      <c r="I281" s="8"/>
      <c r="J281" s="8"/>
      <c r="K281" s="8"/>
      <c r="L281" s="8"/>
      <c r="M281" s="8"/>
      <c r="N281" s="8"/>
      <c r="O281" s="8"/>
      <c r="P281" s="8"/>
      <c r="Q281" s="106"/>
      <c r="R281" s="8"/>
      <c r="S281" s="106"/>
      <c r="T281" s="8"/>
      <c r="U281" s="8"/>
      <c r="V281" s="8"/>
    </row>
    <row r="282" spans="2:22" x14ac:dyDescent="0.25">
      <c r="B282" s="44"/>
      <c r="I282" s="8"/>
      <c r="J282" s="8"/>
      <c r="K282" s="8"/>
      <c r="L282" s="8"/>
      <c r="M282" s="8"/>
      <c r="N282" s="8"/>
      <c r="O282" s="8"/>
      <c r="P282" s="8"/>
      <c r="Q282" s="106"/>
      <c r="R282" s="8"/>
      <c r="S282" s="106"/>
      <c r="T282" s="8"/>
      <c r="U282" s="8"/>
      <c r="V282" s="8"/>
    </row>
    <row r="283" spans="2:22" x14ac:dyDescent="0.25">
      <c r="B283" s="44"/>
      <c r="I283" s="8"/>
      <c r="J283" s="8"/>
      <c r="K283" s="8"/>
      <c r="L283" s="8"/>
      <c r="M283" s="8"/>
      <c r="N283" s="8"/>
      <c r="O283" s="8"/>
      <c r="P283" s="8"/>
      <c r="Q283" s="106"/>
      <c r="R283" s="8"/>
      <c r="S283" s="106"/>
      <c r="T283" s="8"/>
      <c r="U283" s="8"/>
      <c r="V283" s="8"/>
    </row>
    <row r="284" spans="2:22" x14ac:dyDescent="0.25">
      <c r="B284" s="44"/>
      <c r="I284" s="8"/>
      <c r="J284" s="8"/>
      <c r="K284" s="8"/>
      <c r="L284" s="8"/>
      <c r="M284" s="8"/>
      <c r="N284" s="8"/>
      <c r="O284" s="8"/>
      <c r="P284" s="8"/>
      <c r="Q284" s="106"/>
      <c r="R284" s="8"/>
      <c r="S284" s="106"/>
      <c r="T284" s="8"/>
      <c r="U284" s="8"/>
      <c r="V284" s="8"/>
    </row>
    <row r="285" spans="2:22" x14ac:dyDescent="0.25">
      <c r="B285" s="44"/>
      <c r="I285" s="8"/>
      <c r="J285" s="8"/>
      <c r="K285" s="8"/>
      <c r="L285" s="8"/>
      <c r="M285" s="8"/>
      <c r="N285" s="8"/>
      <c r="O285" s="8"/>
      <c r="P285" s="8"/>
      <c r="Q285" s="106"/>
      <c r="R285" s="8"/>
      <c r="S285" s="106"/>
      <c r="T285" s="8"/>
      <c r="U285" s="8"/>
      <c r="V285" s="8"/>
    </row>
    <row r="286" spans="2:22" x14ac:dyDescent="0.25">
      <c r="B286" s="44"/>
      <c r="I286" s="8"/>
      <c r="J286" s="8"/>
      <c r="K286" s="8"/>
      <c r="L286" s="8"/>
      <c r="M286" s="8"/>
      <c r="N286" s="8"/>
      <c r="O286" s="8"/>
      <c r="P286" s="8"/>
      <c r="Q286" s="106"/>
      <c r="R286" s="8"/>
      <c r="S286" s="106"/>
      <c r="T286" s="8"/>
      <c r="U286" s="8"/>
      <c r="V286" s="8"/>
    </row>
    <row r="287" spans="2:22" x14ac:dyDescent="0.25">
      <c r="B287" s="44"/>
      <c r="I287" s="8"/>
      <c r="J287" s="8"/>
      <c r="K287" s="8"/>
      <c r="L287" s="8"/>
      <c r="M287" s="8"/>
      <c r="N287" s="8"/>
      <c r="O287" s="8"/>
      <c r="P287" s="8"/>
      <c r="Q287" s="106"/>
      <c r="R287" s="8"/>
      <c r="S287" s="106"/>
      <c r="T287" s="8"/>
      <c r="U287" s="8"/>
      <c r="V287" s="8"/>
    </row>
    <row r="288" spans="2:22" x14ac:dyDescent="0.25">
      <c r="B288" s="44"/>
      <c r="I288" s="8"/>
      <c r="J288" s="8"/>
      <c r="K288" s="8"/>
      <c r="L288" s="8"/>
      <c r="M288" s="8"/>
      <c r="N288" s="8"/>
      <c r="O288" s="8"/>
      <c r="P288" s="8"/>
      <c r="Q288" s="106"/>
      <c r="R288" s="8"/>
      <c r="S288" s="106"/>
      <c r="T288" s="8"/>
      <c r="U288" s="8"/>
      <c r="V288" s="8"/>
    </row>
    <row r="289" spans="2:22" x14ac:dyDescent="0.25">
      <c r="B289" s="44"/>
      <c r="I289" s="8"/>
      <c r="J289" s="8"/>
      <c r="K289" s="8"/>
      <c r="L289" s="8"/>
      <c r="M289" s="8"/>
      <c r="N289" s="8"/>
      <c r="O289" s="8"/>
      <c r="P289" s="8"/>
      <c r="Q289" s="106"/>
      <c r="R289" s="8"/>
      <c r="S289" s="106"/>
      <c r="T289" s="8"/>
      <c r="U289" s="8"/>
      <c r="V289" s="8"/>
    </row>
    <row r="290" spans="2:22" x14ac:dyDescent="0.25">
      <c r="B290" s="44"/>
      <c r="I290" s="8"/>
      <c r="J290" s="8"/>
      <c r="K290" s="8"/>
      <c r="L290" s="8"/>
      <c r="M290" s="8"/>
      <c r="N290" s="8"/>
      <c r="O290" s="8"/>
      <c r="P290" s="8"/>
      <c r="Q290" s="106"/>
      <c r="R290" s="8"/>
      <c r="S290" s="106"/>
      <c r="T290" s="8"/>
      <c r="U290" s="8"/>
      <c r="V290" s="8"/>
    </row>
    <row r="291" spans="2:22" x14ac:dyDescent="0.25">
      <c r="B291" s="44"/>
      <c r="I291" s="8"/>
      <c r="J291" s="8"/>
      <c r="K291" s="8"/>
      <c r="L291" s="8"/>
      <c r="M291" s="8"/>
      <c r="N291" s="8"/>
      <c r="O291" s="8"/>
      <c r="P291" s="8"/>
      <c r="Q291" s="106"/>
      <c r="R291" s="8"/>
      <c r="S291" s="106"/>
      <c r="T291" s="8"/>
      <c r="U291" s="8"/>
      <c r="V291" s="8"/>
    </row>
    <row r="292" spans="2:22" x14ac:dyDescent="0.25">
      <c r="B292" s="44"/>
      <c r="I292" s="8"/>
      <c r="J292" s="8"/>
      <c r="K292" s="8"/>
      <c r="L292" s="8"/>
      <c r="M292" s="8"/>
      <c r="N292" s="8"/>
      <c r="O292" s="8"/>
      <c r="P292" s="8"/>
      <c r="Q292" s="106"/>
      <c r="R292" s="8"/>
      <c r="S292" s="106"/>
      <c r="T292" s="8"/>
      <c r="U292" s="8"/>
      <c r="V292" s="8"/>
    </row>
    <row r="293" spans="2:22" x14ac:dyDescent="0.25">
      <c r="B293" s="44"/>
      <c r="I293" s="8"/>
      <c r="J293" s="8"/>
      <c r="K293" s="8"/>
      <c r="L293" s="8"/>
      <c r="M293" s="8"/>
      <c r="N293" s="8"/>
      <c r="O293" s="8"/>
      <c r="P293" s="8"/>
      <c r="Q293" s="106"/>
      <c r="R293" s="8"/>
      <c r="S293" s="106"/>
      <c r="T293" s="8"/>
      <c r="U293" s="8"/>
      <c r="V293" s="8"/>
    </row>
    <row r="294" spans="2:22" x14ac:dyDescent="0.25">
      <c r="B294" s="44"/>
      <c r="I294" s="8"/>
      <c r="J294" s="8"/>
      <c r="K294" s="8"/>
      <c r="L294" s="8"/>
      <c r="M294" s="8"/>
      <c r="N294" s="8"/>
      <c r="O294" s="8"/>
      <c r="P294" s="8"/>
      <c r="Q294" s="106"/>
      <c r="R294" s="8"/>
      <c r="S294" s="106"/>
      <c r="T294" s="8"/>
      <c r="U294" s="8"/>
      <c r="V294" s="8"/>
    </row>
    <row r="295" spans="2:22" x14ac:dyDescent="0.25">
      <c r="B295" s="44"/>
      <c r="I295" s="8"/>
      <c r="J295" s="8"/>
      <c r="K295" s="8"/>
      <c r="L295" s="8"/>
      <c r="M295" s="8"/>
      <c r="N295" s="8"/>
      <c r="O295" s="8"/>
      <c r="P295" s="8"/>
      <c r="Q295" s="106"/>
      <c r="R295" s="8"/>
      <c r="S295" s="106"/>
      <c r="T295" s="8"/>
      <c r="U295" s="8"/>
      <c r="V295" s="8"/>
    </row>
    <row r="296" spans="2:22" x14ac:dyDescent="0.25">
      <c r="B296" s="44"/>
      <c r="I296" s="8"/>
      <c r="J296" s="8"/>
      <c r="K296" s="8"/>
      <c r="L296" s="8"/>
      <c r="M296" s="8"/>
      <c r="N296" s="8"/>
      <c r="O296" s="8"/>
      <c r="P296" s="8"/>
      <c r="Q296" s="106"/>
      <c r="R296" s="8"/>
      <c r="S296" s="106"/>
      <c r="T296" s="8"/>
      <c r="U296" s="8"/>
      <c r="V296" s="8"/>
    </row>
    <row r="297" spans="2:22" x14ac:dyDescent="0.25">
      <c r="B297" s="44"/>
    </row>
    <row r="298" spans="2:22" x14ac:dyDescent="0.25">
      <c r="B298" s="44"/>
    </row>
    <row r="299" spans="2:22" x14ac:dyDescent="0.25">
      <c r="B299" s="44"/>
    </row>
    <row r="300" spans="2:22" x14ac:dyDescent="0.25">
      <c r="B300" s="44"/>
    </row>
    <row r="301" spans="2:22" x14ac:dyDescent="0.25">
      <c r="B301" s="44"/>
    </row>
  </sheetData>
  <mergeCells count="20">
    <mergeCell ref="B248:R248"/>
    <mergeCell ref="B249:R249"/>
    <mergeCell ref="B250:R250"/>
    <mergeCell ref="B251:R251"/>
    <mergeCell ref="B252:R252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247:R247"/>
    <mergeCell ref="A7:A10"/>
    <mergeCell ref="B7:B10"/>
    <mergeCell ref="C7:C10"/>
    <mergeCell ref="D7:D10"/>
    <mergeCell ref="E7:E10"/>
  </mergeCells>
  <pageMargins left="0.27559055118110237" right="0.15748031496062992" top="0.86614173228346458" bottom="0.55118110236220474" header="0.31496062992125984" footer="0.15748031496062992"/>
  <pageSetup paperSize="9" scale="47" fitToHeight="0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schet5u</cp:lastModifiedBy>
  <cp:lastPrinted>2016-10-14T14:24:02Z</cp:lastPrinted>
  <dcterms:created xsi:type="dcterms:W3CDTF">2015-02-06T12:34:28Z</dcterms:created>
  <dcterms:modified xsi:type="dcterms:W3CDTF">2016-10-20T13:18:57Z</dcterms:modified>
</cp:coreProperties>
</file>